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44CF0566-A3B3-4FF2-9370-E7D2EB9D7761}" xr6:coauthVersionLast="46" xr6:coauthVersionMax="46" xr10:uidLastSave="{00000000-0000-0000-0000-000000000000}"/>
  <bookViews>
    <workbookView xWindow="-120" yWindow="-120" windowWidth="25440" windowHeight="15990" tabRatio="877" xr2:uid="{00000000-000D-0000-FFFF-FFFF00000000}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  <sheet name="Rapport de solution 1" sheetId="7" r:id="rId7"/>
    <sheet name="Rapport de sensibilité 1" sheetId="8" r:id="rId8"/>
    <sheet name="Rapport des limites 1" sheetId="9" r:id="rId9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od" localSheetId="4" hidden="1">2147483647</definedName>
    <definedName name="solver_num" localSheetId="4" hidden="1">2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pre" localSheetId="4" hidden="1">0.000001</definedName>
    <definedName name="solver_rbv" localSheetId="4" hidden="1">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rlx" localSheetId="4" hidden="1">1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ho" localSheetId="8" hidden="1">2</definedName>
    <definedName name="solver_ssz" localSheetId="4" hidden="1">100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val" localSheetId="4" hidden="1">0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B18" i="5"/>
  <c r="B17" i="5"/>
  <c r="B16" i="5"/>
  <c r="B15" i="5"/>
  <c r="F23" i="5" l="1"/>
  <c r="E23" i="5"/>
  <c r="D23" i="5"/>
  <c r="B8" i="4"/>
  <c r="C8" i="4" s="1"/>
  <c r="B7" i="4"/>
  <c r="C7" i="4" s="1"/>
  <c r="B6" i="4"/>
  <c r="C6" i="4" s="1"/>
  <c r="B5" i="4"/>
  <c r="C5" i="4" s="1"/>
  <c r="B4" i="4"/>
  <c r="C4" i="4" s="1"/>
  <c r="B8" i="3"/>
  <c r="C8" i="3" s="1"/>
  <c r="B7" i="3"/>
  <c r="C7" i="3" s="1"/>
  <c r="B6" i="3"/>
  <c r="C6" i="3" s="1"/>
  <c r="B5" i="3"/>
  <c r="C5" i="3" s="1"/>
  <c r="B4" i="3"/>
  <c r="C4" i="3" s="1"/>
  <c r="B8" i="2"/>
  <c r="C8" i="2" s="1"/>
  <c r="B7" i="2"/>
  <c r="C7" i="2" s="1"/>
  <c r="B6" i="2"/>
  <c r="C6" i="2" s="1"/>
  <c r="B5" i="2"/>
  <c r="C5" i="2" s="1"/>
  <c r="B4" i="2"/>
  <c r="C4" i="2" s="1"/>
  <c r="D24" i="5" l="1"/>
  <c r="D5" i="4"/>
  <c r="E5" i="4" s="1"/>
  <c r="D7" i="4"/>
  <c r="E7" i="4" s="1"/>
  <c r="D4" i="4"/>
  <c r="E4" i="4" s="1"/>
  <c r="D6" i="4"/>
  <c r="E6" i="4" s="1"/>
  <c r="D8" i="4"/>
  <c r="E8" i="4" s="1"/>
  <c r="D4" i="3"/>
  <c r="E4" i="3" s="1"/>
  <c r="D6" i="3"/>
  <c r="E6" i="3" s="1"/>
  <c r="D8" i="3"/>
  <c r="E8" i="3" s="1"/>
  <c r="D5" i="3"/>
  <c r="E5" i="3" s="1"/>
  <c r="D7" i="3"/>
  <c r="E7" i="3" s="1"/>
  <c r="D4" i="2"/>
  <c r="E4" i="2" s="1"/>
  <c r="D6" i="2"/>
  <c r="E6" i="2" s="1"/>
  <c r="D8" i="2"/>
  <c r="E8" i="2" s="1"/>
  <c r="D5" i="2"/>
  <c r="E5" i="2" s="1"/>
  <c r="D7" i="2"/>
  <c r="E7" i="2" s="1"/>
  <c r="C15" i="5" l="1"/>
  <c r="C16" i="5"/>
  <c r="C17" i="5"/>
  <c r="C18" i="5"/>
  <c r="C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1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1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1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1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2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2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2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2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3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3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3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3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<sst xmlns="http://schemas.openxmlformats.org/spreadsheetml/2006/main" count="220" uniqueCount="123">
  <si>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</si>
  <si>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</si>
  <si>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</si>
  <si>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</si>
  <si>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</si>
  <si>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</si>
  <si>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</si>
  <si>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</si>
  <si>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</si>
  <si>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</si>
  <si>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</si>
  <si>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</si>
  <si>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</si>
  <si>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</si>
  <si>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</si>
  <si>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</si>
  <si>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</si>
  <si>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</si>
  <si>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</si>
  <si>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</si>
  <si>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</si>
  <si>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</si>
  <si>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</si>
  <si>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</si>
  <si>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</si>
  <si>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</si>
  <si>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</si>
  <si>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</si>
  <si>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</si>
  <si>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</si>
  <si>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</si>
  <si>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</si>
  <si>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</si>
  <si>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</si>
  <si>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</si>
  <si>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</si>
  <si>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</si>
  <si>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</si>
  <si>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</si>
  <si>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</si>
  <si>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</si>
  <si>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</si>
  <si>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</si>
  <si>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</si>
  <si>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</si>
  <si>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</si>
  <si>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</si>
  <si>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</si>
  <si>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</si>
  <si>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</si>
  <si>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</si>
  <si>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</si>
  <si>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</si>
  <si>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</si>
  <si>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</si>
  <si>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</si>
  <si>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</si>
  <si>
    <t>Microsoft Excel 16.0 Rapport de solution</t>
  </si>
  <si>
    <t>Feuille : [Electron en cours.xlsx]MONTAGE</t>
  </si>
  <si>
    <t>Résultat : Le Solveur a trouvé une solution satisfaisant toutes les contraintes et les conditions d’optimisation.</t>
  </si>
  <si>
    <t>Moteur du solveur</t>
  </si>
  <si>
    <t>Moteur : GRG non linéaire</t>
  </si>
  <si>
    <t>Heure de la solution : 0,062 secondes.</t>
  </si>
  <si>
    <t>Itérations : 4 Sous-problèmes : 0</t>
  </si>
  <si>
    <t>Options du solveur</t>
  </si>
  <si>
    <t>Temps max 100 s,  Itérations 100, Precision 0,000001</t>
  </si>
  <si>
    <t xml:space="preserve"> Convergence 0,001, Taille de la population 100, Valeur de départ aléatoire 0, Dérivées - Transfert, Limites requises</t>
  </si>
  <si>
    <t>Sous-problèmes max Illimité, Solutions de nombre entier max Illimité, Tolérance des nombres entiers 5%, Résoudre sans les contraintes de nombre entier</t>
  </si>
  <si>
    <t>Cellule objectif (Max)</t>
  </si>
  <si>
    <t>Cellule</t>
  </si>
  <si>
    <t>Nom</t>
  </si>
  <si>
    <t>Valeur initiale</t>
  </si>
  <si>
    <t>Valeur finale</t>
  </si>
  <si>
    <t>Cellules variables</t>
  </si>
  <si>
    <t>Entier</t>
  </si>
  <si>
    <t>Contraintes</t>
  </si>
  <si>
    <t>Valeur de la cellule</t>
  </si>
  <si>
    <t>Formule</t>
  </si>
  <si>
    <t>État</t>
  </si>
  <si>
    <t>Marge</t>
  </si>
  <si>
    <t>$D$24</t>
  </si>
  <si>
    <t>Profit total Télévision</t>
  </si>
  <si>
    <t>$D$13</t>
  </si>
  <si>
    <t>Nombre construit-&gt; Télévision</t>
  </si>
  <si>
    <t>Suite</t>
  </si>
  <si>
    <t>$E$13</t>
  </si>
  <si>
    <t>Nombre construit-&gt; Chaine stereo</t>
  </si>
  <si>
    <t>$F$13</t>
  </si>
  <si>
    <t>Nombre construit-&gt; Haut-parleurs</t>
  </si>
  <si>
    <t>$B$15</t>
  </si>
  <si>
    <t>Chassis Nb utilisé</t>
  </si>
  <si>
    <t>$B$15&lt;=$C$15</t>
  </si>
  <si>
    <t>Non lié</t>
  </si>
  <si>
    <t>$B$16</t>
  </si>
  <si>
    <t>Tube vidéo Nb utilisé</t>
  </si>
  <si>
    <t>$B$16&lt;=$C$16</t>
  </si>
  <si>
    <t>Lié</t>
  </si>
  <si>
    <t>$B$17</t>
  </si>
  <si>
    <t>Cone HP Nb utilisé</t>
  </si>
  <si>
    <t>$B$17&lt;=$C$17</t>
  </si>
  <si>
    <t>$B$18</t>
  </si>
  <si>
    <t>Alimentation Nb utilisé</t>
  </si>
  <si>
    <t>$B$18&lt;=$C$18</t>
  </si>
  <si>
    <t>$B$19</t>
  </si>
  <si>
    <t>Electronique Nb utilisé</t>
  </si>
  <si>
    <t>$B$19&lt;=$C$19</t>
  </si>
  <si>
    <t>$D$13&gt;=0</t>
  </si>
  <si>
    <t>$E$13&gt;=0</t>
  </si>
  <si>
    <t>$F$13&gt;=0</t>
  </si>
  <si>
    <t>Microsoft Excel 16.0 Rapport de sensibilité</t>
  </si>
  <si>
    <t>Finale</t>
  </si>
  <si>
    <t>Valeur</t>
  </si>
  <si>
    <t>Gradient</t>
  </si>
  <si>
    <t>de Lagrange</t>
  </si>
  <si>
    <t>Multiplicateur</t>
  </si>
  <si>
    <t>Microsoft Excel 16.0 Rapport des limites</t>
  </si>
  <si>
    <t>Objectif</t>
  </si>
  <si>
    <t>Variable</t>
  </si>
  <si>
    <t>Inférieure</t>
  </si>
  <si>
    <t>Limite</t>
  </si>
  <si>
    <t>Résultat</t>
  </si>
  <si>
    <t>Supérieure</t>
  </si>
  <si>
    <t>Date du rapport : 08/04/2021 18:35:13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</si>
</sst>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[$€];[Red]\-#,##0.00\ [$€]"/>
    <numFmt numFmtId="166" formatCode="_-* #,##0\ &quot;€&quot;_-;\-* #,##0\ &quot;€&quot;_-;_-* &quot;-&quot;??\ &quot;€&quot;_-;_-@_-"/>
    <numFmt numFmtId="167" formatCode="_-* #,##0\ _€_-;\-* #,##0\ _€_-;_-* &quot;-&quot;??\ _€_-;_-@_-"/>
  </numFmts>
  <fonts count="18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  <font>
      <sz val="10"/>
      <color theme="3"/>
      <name val="Arial"/>
      <family val="2"/>
    </font>
    <font>
      <b/>
      <sz val="10"/>
      <name val="Helv"/>
    </font>
    <font>
      <b/>
      <sz val="10"/>
      <color indexed="18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 applyProtection="0">
      <alignment horizontal="left"/>
    </xf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6" fontId="9" fillId="0" borderId="0" xfId="3" applyNumberFormat="1" applyFont="1"/>
    <xf numFmtId="166" fontId="15" fillId="0" borderId="0" xfId="3" applyNumberFormat="1" applyFont="1"/>
    <xf numFmtId="167" fontId="9" fillId="0" borderId="0" xfId="4" applyNumberFormat="1" applyFont="1"/>
    <xf numFmtId="3" fontId="14" fillId="0" borderId="0" xfId="0" applyNumberFormat="1" applyFont="1"/>
    <xf numFmtId="9" fontId="9" fillId="0" borderId="0" xfId="5" applyFont="1"/>
    <xf numFmtId="3" fontId="9" fillId="0" borderId="0" xfId="0" applyNumberFormat="1" applyFont="1"/>
    <xf numFmtId="167" fontId="14" fillId="0" borderId="0" xfId="4" applyNumberFormat="1" applyFont="1"/>
    <xf numFmtId="0" fontId="16" fillId="0" borderId="0" xfId="0" applyFont="1"/>
    <xf numFmtId="0" fontId="0" fillId="0" borderId="6" xfId="0" applyFill="1" applyBorder="1" applyAlignment="1"/>
    <xf numFmtId="0" fontId="17" fillId="0" borderId="5" xfId="0" applyFont="1" applyFill="1" applyBorder="1" applyAlignment="1">
      <alignment horizontal="center"/>
    </xf>
    <xf numFmtId="0" fontId="0" fillId="0" borderId="7" xfId="0" applyFill="1" applyBorder="1" applyAlignment="1"/>
    <xf numFmtId="166" fontId="0" fillId="0" borderId="6" xfId="0" applyNumberFormat="1" applyFill="1" applyBorder="1" applyAlignment="1"/>
    <xf numFmtId="3" fontId="0" fillId="0" borderId="7" xfId="0" applyNumberFormat="1" applyFill="1" applyBorder="1" applyAlignment="1"/>
    <xf numFmtId="3" fontId="0" fillId="0" borderId="6" xfId="0" applyNumberFormat="1" applyFill="1" applyBorder="1" applyAlignment="1"/>
    <xf numFmtId="167" fontId="0" fillId="0" borderId="7" xfId="0" applyNumberFormat="1" applyFill="1" applyBorder="1" applyAlignment="1"/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</cellXfs>
  <cellStyles count="6">
    <cellStyle name="Euro" xfId="1" xr:uid="{00000000-0005-0000-0000-000000000000}"/>
    <cellStyle name="Milliers" xfId="4" builtinId="3"/>
    <cellStyle name="Monétaire" xfId="3" builtinId="4"/>
    <cellStyle name="Normal" xfId="0" builtinId="0"/>
    <cellStyle name="Normal_MONTAGE.XLS" xfId="2" xr:uid="{00000000-0005-0000-0000-000004000000}"/>
    <cellStyle name="Pourcentage" xfId="5" builtinId="5"/>
  </cellStyles>
  <dxfs count="23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_-* #,##0\ _€_-;\-* #,##0\ _€_-;_-* &quot;-&quot;??\ _€_-;_-@_-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_-* #\ ##0\ _€_-;\-* #\ ##0\ _€_-;_-* "-"??\ _€_-;_-@_-</c:formatCode>
                <c:ptCount val="5"/>
                <c:pt idx="0">
                  <c:v>310.36499999999995</c:v>
                </c:pt>
                <c:pt idx="1">
                  <c:v>310.36499999999995</c:v>
                </c:pt>
                <c:pt idx="2">
                  <c:v>1199.1374999999998</c:v>
                </c:pt>
                <c:pt idx="3">
                  <c:v>451.43999999999994</c:v>
                </c:pt>
                <c:pt idx="4">
                  <c:v>902.87999999999988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2-4A33-B386-E484406056CA}"/>
            </c:ext>
          </c:extLst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#,##0</c:formatCode>
                <c:ptCount val="5"/>
                <c:pt idx="0">
                  <c:v>606.62250000000006</c:v>
                </c:pt>
                <c:pt idx="1">
                  <c:v>310.36500000000001</c:v>
                </c:pt>
                <c:pt idx="2">
                  <c:v>1199.1374999999998</c:v>
                </c:pt>
                <c:pt idx="3">
                  <c:v>606.62250000000006</c:v>
                </c:pt>
                <c:pt idx="4">
                  <c:v>902.87999999999988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2-4A33-B386-E4844060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309294712"/>
        <c:axId val="310265608"/>
        <c:axId val="250723056"/>
      </c:line3DChart>
      <c:catAx>
        <c:axId val="309294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10265608"/>
        <c:scaling>
          <c:orientation val="minMax"/>
        </c:scaling>
        <c:delete val="0"/>
        <c:axPos val="l"/>
        <c:majorGridlines/>
        <c:numFmt formatCode="_-* #\ ##0\ _€_-;\-* #\ 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09294712"/>
        <c:crosses val="autoZero"/>
        <c:crossBetween val="midCat"/>
      </c:valAx>
      <c:serAx>
        <c:axId val="25072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2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7</xdr:col>
      <xdr:colOff>323850</xdr:colOff>
      <xdr:row>4</xdr:row>
      <xdr:rowOff>104775</xdr:rowOff>
    </xdr:to>
    <xdr:sp macro="" textlink="">
      <xdr:nvSpPr>
        <xdr:cNvPr id="4103" name="Texte 7">
          <a:extLst>
            <a:ext uri="{FF2B5EF4-FFF2-40B4-BE49-F238E27FC236}">
              <a16:creationId xmlns:a16="http://schemas.microsoft.com/office/drawing/2014/main" id="{00000000-0008-0000-0400-000007100000}"/>
            </a:ext>
          </a:extLst>
        </xdr:cNvPr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5</xdr:col>
      <xdr:colOff>874569</xdr:colOff>
      <xdr:row>5</xdr:row>
      <xdr:rowOff>177512</xdr:rowOff>
    </xdr:from>
    <xdr:to>
      <xdr:col>7</xdr:col>
      <xdr:colOff>770660</xdr:colOff>
      <xdr:row>9</xdr:row>
      <xdr:rowOff>95250</xdr:rowOff>
    </xdr:to>
    <xdr:sp macro="" textlink="">
      <xdr:nvSpPr>
        <xdr:cNvPr id="4106" name="Texte 10">
          <a:extLst>
            <a:ext uri="{FF2B5EF4-FFF2-40B4-BE49-F238E27FC236}">
              <a16:creationId xmlns:a16="http://schemas.microsoft.com/office/drawing/2014/main" id="{00000000-0008-0000-0400-00000A100000}"/>
            </a:ext>
          </a:extLst>
        </xdr:cNvPr>
        <xdr:cNvSpPr txBox="1">
          <a:spLocks noChangeArrowheads="1"/>
        </xdr:cNvSpPr>
      </xdr:nvSpPr>
      <xdr:spPr bwMode="auto">
        <a:xfrm>
          <a:off x="6009410" y="1043421"/>
          <a:ext cx="1238250" cy="679738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827809</xdr:colOff>
      <xdr:row>9</xdr:row>
      <xdr:rowOff>112568</xdr:rowOff>
    </xdr:from>
    <xdr:to>
      <xdr:col>6</xdr:col>
      <xdr:colOff>112569</xdr:colOff>
      <xdr:row>12</xdr:row>
      <xdr:rowOff>13854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400-00000B100000}"/>
            </a:ext>
          </a:extLst>
        </xdr:cNvPr>
        <xdr:cNvSpPr>
          <a:spLocks noChangeShapeType="1"/>
        </xdr:cNvSpPr>
      </xdr:nvSpPr>
      <xdr:spPr bwMode="auto">
        <a:xfrm flipH="1">
          <a:off x="5962650" y="1740477"/>
          <a:ext cx="193964" cy="29094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>
          <a:extLst>
            <a:ext uri="{FF2B5EF4-FFF2-40B4-BE49-F238E27FC236}">
              <a16:creationId xmlns:a16="http://schemas.microsoft.com/office/drawing/2014/main" id="{00000000-0008-0000-0400-00000C100000}"/>
            </a:ext>
          </a:extLst>
        </xdr:cNvPr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2</xdr:col>
      <xdr:colOff>961159</xdr:colOff>
      <xdr:row>8</xdr:row>
      <xdr:rowOff>161925</xdr:rowOff>
    </xdr:to>
    <xdr:sp macro="" textlink="">
      <xdr:nvSpPr>
        <xdr:cNvPr id="4109" name="Texte 13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SpPr txBox="1">
          <a:spLocks noChangeArrowheads="1"/>
        </xdr:cNvSpPr>
      </xdr:nvSpPr>
      <xdr:spPr bwMode="auto">
        <a:xfrm>
          <a:off x="1380259" y="932584"/>
          <a:ext cx="1832264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400-00000E100000}"/>
            </a:ext>
          </a:extLst>
        </xdr:cNvPr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334241</xdr:colOff>
      <xdr:row>8</xdr:row>
      <xdr:rowOff>171450</xdr:rowOff>
    </xdr:from>
    <xdr:to>
      <xdr:col>2</xdr:col>
      <xdr:colOff>334241</xdr:colOff>
      <xdr:row>11</xdr:row>
      <xdr:rowOff>142875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400-00000F100000}"/>
            </a:ext>
          </a:extLst>
        </xdr:cNvPr>
        <xdr:cNvSpPr>
          <a:spLocks noChangeShapeType="1"/>
        </xdr:cNvSpPr>
      </xdr:nvSpPr>
      <xdr:spPr bwMode="auto">
        <a:xfrm>
          <a:off x="2585605" y="1608859"/>
          <a:ext cx="0" cy="387061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520411</xdr:colOff>
      <xdr:row>6</xdr:row>
      <xdr:rowOff>0</xdr:rowOff>
    </xdr:from>
    <xdr:to>
      <xdr:col>5</xdr:col>
      <xdr:colOff>396586</xdr:colOff>
      <xdr:row>8</xdr:row>
      <xdr:rowOff>123825</xdr:rowOff>
    </xdr:to>
    <xdr:sp macro="" textlink="">
      <xdr:nvSpPr>
        <xdr:cNvPr id="4112" name="Texte 16">
          <a:extLst>
            <a:ext uri="{FF2B5EF4-FFF2-40B4-BE49-F238E27FC236}">
              <a16:creationId xmlns:a16="http://schemas.microsoft.com/office/drawing/2014/main" id="{00000000-0008-0000-0400-000010100000}"/>
            </a:ext>
          </a:extLst>
        </xdr:cNvPr>
        <xdr:cNvSpPr txBox="1">
          <a:spLocks noChangeArrowheads="1"/>
        </xdr:cNvSpPr>
      </xdr:nvSpPr>
      <xdr:spPr bwMode="auto">
        <a:xfrm>
          <a:off x="3932093" y="1056409"/>
          <a:ext cx="1599334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400-000011100000}"/>
            </a:ext>
          </a:extLst>
        </xdr:cNvPr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400-000012100000}"/>
            </a:ext>
          </a:extLst>
        </xdr:cNvPr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>
          <a:extLst>
            <a:ext uri="{FF2B5EF4-FFF2-40B4-BE49-F238E27FC236}">
              <a16:creationId xmlns:a16="http://schemas.microsoft.com/office/drawing/2014/main" id="{00000000-0008-0000-0400-000013100000}"/>
            </a:ext>
          </a:extLst>
        </xdr:cNvPr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E8" totalsRowShown="0" headerRowDxfId="22" dataDxfId="21">
  <tableColumns count="5">
    <tableColumn id="1" xr3:uid="{00000000-0010-0000-0000-000001000000}" name="Colonne1" dataDxfId="20"/>
    <tableColumn id="2" xr3:uid="{00000000-0010-0000-0000-000002000000}" name="PREVU" dataDxfId="19" dataCellStyle="Milliers"/>
    <tableColumn id="3" xr3:uid="{00000000-0010-0000-0000-000003000000}" name="FABRIQUE" dataDxfId="18" dataCellStyle="Milliers">
      <calculatedColumnFormula>SUM(B4*95%)</calculatedColumnFormula>
    </tableColumn>
    <tableColumn id="4" xr3:uid="{00000000-0010-0000-0000-000004000000}" name="REJET" dataDxfId="17" dataCellStyle="Milliers">
      <calculatedColumnFormula>SUM(C4*1%)</calculatedColumnFormula>
    </tableColumn>
    <tableColumn id="5" xr3:uid="{00000000-0010-0000-0000-000005000000}" name="EXPEDIES" dataDxfId="16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3:E8" totalsRowShown="0">
  <tableColumns count="5">
    <tableColumn id="1" xr3:uid="{00000000-0010-0000-0100-000001000000}" name="Colonne1"/>
    <tableColumn id="2" xr3:uid="{00000000-0010-0000-0100-000002000000}" name="PREVU" dataDxfId="15" dataCellStyle="Milliers"/>
    <tableColumn id="3" xr3:uid="{00000000-0010-0000-0100-000003000000}" name="FABRIQUE" dataDxfId="14" dataCellStyle="Milliers">
      <calculatedColumnFormula>SUM(B4*95%)</calculatedColumnFormula>
    </tableColumn>
    <tableColumn id="4" xr3:uid="{00000000-0010-0000-0100-000004000000}" name="REJET" dataDxfId="13" dataCellStyle="Milliers">
      <calculatedColumnFormula>SUM(C4*1%)</calculatedColumnFormula>
    </tableColumn>
    <tableColumn id="5" xr3:uid="{00000000-0010-0000-0100-000005000000}" name="EXPEDIES" dataDxfId="12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3:E8" totalsRowShown="0">
  <tableColumns count="5">
    <tableColumn id="1" xr3:uid="{00000000-0010-0000-0200-000001000000}" name="Colonne1"/>
    <tableColumn id="2" xr3:uid="{00000000-0010-0000-0200-000002000000}" name="PREVU" dataDxfId="11" dataCellStyle="Milliers"/>
    <tableColumn id="3" xr3:uid="{00000000-0010-0000-0200-000003000000}" name="FABRIQUE" dataDxfId="10" dataCellStyle="Milliers">
      <calculatedColumnFormula>SUM(B4*95%)</calculatedColumnFormula>
    </tableColumn>
    <tableColumn id="4" xr3:uid="{00000000-0010-0000-0200-000004000000}" name="REJET" dataDxfId="9" dataCellStyle="Milliers">
      <calculatedColumnFormula>SUM(C4*1%)</calculatedColumnFormula>
    </tableColumn>
    <tableColumn id="5" xr3:uid="{00000000-0010-0000-0200-000005000000}" name="EXPEDIES" dataDxfId="8" dataCellStyle="Milliers">
      <calculatedColumnFormula>SUM(C4-D4)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2:F24" totalsRowShown="0" headerRowDxfId="7" dataDxfId="6">
  <tableColumns count="6">
    <tableColumn id="1" xr3:uid="{00000000-0010-0000-0300-000001000000}" name="Colonne1" dataDxfId="5"/>
    <tableColumn id="2" xr3:uid="{00000000-0010-0000-0300-000002000000}" name="Colonne2" dataDxfId="4"/>
    <tableColumn id="3" xr3:uid="{00000000-0010-0000-0300-000003000000}" name="Colonne3" dataDxfId="3"/>
    <tableColumn id="4" xr3:uid="{00000000-0010-0000-0300-000004000000}" name="Télévision" dataDxfId="2"/>
    <tableColumn id="5" xr3:uid="{00000000-0010-0000-0300-000005000000}" name="Chaine stereo" dataDxfId="1"/>
    <tableColumn id="6" xr3:uid="{00000000-0010-0000-0300-000006000000}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workbookViewId="0">
      <selection activeCell="L2" sqref="L2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showGridLines="0" workbookViewId="0"/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>
        <v>400</v>
      </c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8">
        <f>SUM(E1*43%)</f>
        <v>172</v>
      </c>
      <c r="C4" s="18">
        <f>SUM(B4*95%)</f>
        <v>163.4</v>
      </c>
      <c r="D4" s="18">
        <f>SUM(C4*1%)</f>
        <v>1.6340000000000001</v>
      </c>
      <c r="E4" s="18">
        <f>SUM(C4-D4)</f>
        <v>161.76600000000002</v>
      </c>
      <c r="F4" s="1"/>
      <c r="G4" s="1"/>
      <c r="H4" s="1"/>
    </row>
    <row r="5" spans="1:8">
      <c r="A5" s="11" t="s">
        <v>16</v>
      </c>
      <c r="B5" s="18">
        <f>SUM(E1*22%)</f>
        <v>88</v>
      </c>
      <c r="C5" s="18">
        <f>SUM(B5*95%)</f>
        <v>83.6</v>
      </c>
      <c r="D5" s="18">
        <f>SUM(C5*1%)</f>
        <v>0.83599999999999997</v>
      </c>
      <c r="E5" s="18">
        <f>SUM(C5-D5)</f>
        <v>82.763999999999996</v>
      </c>
      <c r="F5" s="1"/>
      <c r="G5" s="1"/>
      <c r="H5" s="1"/>
    </row>
    <row r="6" spans="1:8">
      <c r="A6" s="11" t="s">
        <v>17</v>
      </c>
      <c r="B6" s="18">
        <f>SUM(E1*85%)</f>
        <v>340</v>
      </c>
      <c r="C6" s="18">
        <f>SUM(B6*95%)</f>
        <v>323</v>
      </c>
      <c r="D6" s="18">
        <f>SUM(C6*1%)</f>
        <v>3.23</v>
      </c>
      <c r="E6" s="18">
        <f>SUM(C6-D6)</f>
        <v>319.77</v>
      </c>
      <c r="F6" s="1"/>
      <c r="G6" s="1"/>
      <c r="H6" s="1"/>
    </row>
    <row r="7" spans="1:8">
      <c r="A7" s="11" t="s">
        <v>18</v>
      </c>
      <c r="B7" s="18">
        <f>SUM(E1*43%)</f>
        <v>172</v>
      </c>
      <c r="C7" s="18">
        <f>SUM(B7*95%)</f>
        <v>163.4</v>
      </c>
      <c r="D7" s="18">
        <f>SUM(C7*1%)</f>
        <v>1.6340000000000001</v>
      </c>
      <c r="E7" s="18">
        <f>SUM(C7-D7)</f>
        <v>161.76600000000002</v>
      </c>
      <c r="F7" s="1"/>
      <c r="G7" s="1"/>
      <c r="H7" s="1"/>
    </row>
    <row r="8" spans="1:8">
      <c r="A8" s="11" t="s">
        <v>19</v>
      </c>
      <c r="B8" s="18">
        <f>SUM(E1*64%)</f>
        <v>256</v>
      </c>
      <c r="C8" s="18">
        <f>SUM(B8*95%)</f>
        <v>243.2</v>
      </c>
      <c r="D8" s="18">
        <f>SUM(C8*1%)</f>
        <v>2.4319999999999999</v>
      </c>
      <c r="E8" s="18">
        <f>SUM(C8-D8)</f>
        <v>240.768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showGridLines="0" workbookViewId="0"/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>
        <v>500</v>
      </c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B4" s="18">
        <f>SUM(E1*43%)</f>
        <v>215</v>
      </c>
      <c r="C4" s="18">
        <f>SUM(B4*95%)</f>
        <v>204.25</v>
      </c>
      <c r="D4" s="18">
        <f>SUM(C4*1%)</f>
        <v>2.0425</v>
      </c>
      <c r="E4" s="18">
        <f>SUM(C4-D4)</f>
        <v>202.20750000000001</v>
      </c>
      <c r="F4" s="1"/>
    </row>
    <row r="5" spans="1:6">
      <c r="A5" t="s">
        <v>16</v>
      </c>
      <c r="B5" s="18">
        <f>SUM(E1*22%)</f>
        <v>110</v>
      </c>
      <c r="C5" s="18">
        <f>SUM(B5*95%)</f>
        <v>104.5</v>
      </c>
      <c r="D5" s="18">
        <f>SUM(C5*1%)</f>
        <v>1.0449999999999999</v>
      </c>
      <c r="E5" s="18">
        <f>SUM(C5-D5)</f>
        <v>103.455</v>
      </c>
      <c r="F5" s="1"/>
    </row>
    <row r="6" spans="1:6">
      <c r="A6" t="s">
        <v>17</v>
      </c>
      <c r="B6" s="18">
        <f>SUM(E1*85%)</f>
        <v>425</v>
      </c>
      <c r="C6" s="18">
        <f>SUM(B6*95%)</f>
        <v>403.75</v>
      </c>
      <c r="D6" s="18">
        <f>SUM(C6*1%)</f>
        <v>4.0374999999999996</v>
      </c>
      <c r="E6" s="18">
        <f>SUM(C6-D6)</f>
        <v>399.71249999999998</v>
      </c>
      <c r="F6" s="1"/>
    </row>
    <row r="7" spans="1:6">
      <c r="A7" t="s">
        <v>18</v>
      </c>
      <c r="B7" s="18">
        <f>SUM(E1*43%)</f>
        <v>215</v>
      </c>
      <c r="C7" s="18">
        <f>SUM(B7*95%)</f>
        <v>204.25</v>
      </c>
      <c r="D7" s="18">
        <f>SUM(C7*1%)</f>
        <v>2.0425</v>
      </c>
      <c r="E7" s="18">
        <f>SUM(C7-D7)</f>
        <v>202.20750000000001</v>
      </c>
      <c r="F7" s="1"/>
    </row>
    <row r="8" spans="1:6">
      <c r="A8" t="s">
        <v>19</v>
      </c>
      <c r="B8" s="18">
        <f>SUM(E1*64%)</f>
        <v>320</v>
      </c>
      <c r="C8" s="18">
        <f>SUM(B8*95%)</f>
        <v>304</v>
      </c>
      <c r="D8" s="18">
        <f>SUM(C8*1%)</f>
        <v>3.04</v>
      </c>
      <c r="E8" s="18">
        <f>SUM(C8-D8)</f>
        <v>300.95999999999998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showGridLines="0" workbookViewId="0"/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>
        <v>600</v>
      </c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  <c r="B4" s="18">
        <f>SUM(E1*43%)</f>
        <v>258</v>
      </c>
      <c r="C4" s="18">
        <f>SUM(B4*95%)</f>
        <v>245.1</v>
      </c>
      <c r="D4" s="18">
        <f>SUM(C4*1%)</f>
        <v>2.4510000000000001</v>
      </c>
      <c r="E4" s="18">
        <f>SUM(C4-D4)</f>
        <v>242.649</v>
      </c>
    </row>
    <row r="5" spans="1:5">
      <c r="A5" t="s">
        <v>16</v>
      </c>
      <c r="B5" s="18">
        <f>SUM(E1*22%)</f>
        <v>132</v>
      </c>
      <c r="C5" s="18">
        <f>SUM(B5*95%)</f>
        <v>125.39999999999999</v>
      </c>
      <c r="D5" s="18">
        <f>SUM(C5*1%)</f>
        <v>1.254</v>
      </c>
      <c r="E5" s="18">
        <f>SUM(C5-D5)</f>
        <v>124.14599999999999</v>
      </c>
    </row>
    <row r="6" spans="1:5">
      <c r="A6" t="s">
        <v>17</v>
      </c>
      <c r="B6" s="18">
        <f>SUM(E1*85%)</f>
        <v>510</v>
      </c>
      <c r="C6" s="18">
        <f>SUM(B6*95%)</f>
        <v>484.5</v>
      </c>
      <c r="D6" s="18">
        <f>SUM(C6*1%)</f>
        <v>4.8449999999999998</v>
      </c>
      <c r="E6" s="18">
        <f>SUM(C6-D6)</f>
        <v>479.65499999999997</v>
      </c>
    </row>
    <row r="7" spans="1:5">
      <c r="A7" t="s">
        <v>18</v>
      </c>
      <c r="B7" s="18">
        <f>SUM(E1*43%)</f>
        <v>258</v>
      </c>
      <c r="C7" s="18">
        <f>SUM(B7*95%)</f>
        <v>245.1</v>
      </c>
      <c r="D7" s="18">
        <f>SUM(C7*1%)</f>
        <v>2.4510000000000001</v>
      </c>
      <c r="E7" s="18">
        <f>SUM(C7-D7)</f>
        <v>242.649</v>
      </c>
    </row>
    <row r="8" spans="1:5">
      <c r="A8" t="s">
        <v>19</v>
      </c>
      <c r="B8" s="18">
        <f>SUM(E1*64%)</f>
        <v>384</v>
      </c>
      <c r="C8" s="18">
        <f>SUM(B8*95%)</f>
        <v>364.79999999999995</v>
      </c>
      <c r="D8" s="18">
        <f>SUM(C8*1%)</f>
        <v>3.6479999999999997</v>
      </c>
      <c r="E8" s="18">
        <f>SUM(C8-D8)</f>
        <v>361.15199999999993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44"/>
  <sheetViews>
    <sheetView showGridLines="0" zoomScale="110" workbookViewId="0">
      <selection activeCell="F23" sqref="F23"/>
    </sheetView>
  </sheetViews>
  <sheetFormatPr baseColWidth="10" defaultColWidth="7.5703125" defaultRowHeight="10.5"/>
  <cols>
    <col min="1" max="1" width="13" style="3" customWidth="1"/>
    <col min="2" max="2" width="20.7109375" style="3" bestFit="1" customWidth="1"/>
    <col min="3" max="3" width="17.42578125" style="3" bestFit="1" customWidth="1"/>
    <col min="4" max="4" width="12.140625" style="3" bestFit="1" customWidth="1"/>
    <col min="5" max="5" width="13.5703125" style="3" customWidth="1"/>
    <col min="6" max="6" width="13.5703125" style="3" bestFit="1" customWidth="1"/>
    <col min="7" max="7" width="6.42578125" style="4" customWidth="1"/>
    <col min="8" max="8" width="13.7109375" style="4" customWidth="1"/>
    <col min="9" max="16384" width="7.5703125" style="4"/>
  </cols>
  <sheetData>
    <row r="1" spans="1:18" ht="12.75">
      <c r="A1" s="2" t="s">
        <v>23</v>
      </c>
    </row>
    <row r="2" spans="1:18" ht="10.5" customHeight="1">
      <c r="A2" s="4"/>
      <c r="B2" s="4"/>
      <c r="C2" s="4"/>
      <c r="D2" s="4"/>
      <c r="E2" s="4"/>
      <c r="F2" s="4"/>
    </row>
    <row r="3" spans="1:18" ht="15" customHeight="1">
      <c r="A3" s="4"/>
      <c r="B3" s="4"/>
      <c r="C3" s="4"/>
      <c r="D3" s="4"/>
      <c r="E3" s="4"/>
      <c r="F3" s="4"/>
    </row>
    <row r="4" spans="1:18" ht="15" customHeight="1">
      <c r="A4" s="4"/>
      <c r="B4" s="4"/>
      <c r="C4" s="4"/>
      <c r="D4" s="4"/>
      <c r="E4" s="4"/>
      <c r="F4" s="4"/>
    </row>
    <row r="5" spans="1:18" ht="15" customHeight="1">
      <c r="A5" s="4"/>
      <c r="B5" s="4"/>
      <c r="C5" s="4"/>
      <c r="D5" s="4"/>
      <c r="E5" s="4"/>
      <c r="F5" s="4"/>
    </row>
    <row r="6" spans="1:18" ht="15" customHeight="1">
      <c r="A6" s="4"/>
      <c r="B6" s="4"/>
      <c r="C6" s="4"/>
      <c r="D6" s="4"/>
      <c r="E6" s="4"/>
      <c r="F6" s="4"/>
    </row>
    <row r="7" spans="1:18" ht="15" customHeight="1">
      <c r="A7" s="4"/>
      <c r="B7" s="4"/>
      <c r="C7" s="4"/>
      <c r="D7" s="4"/>
      <c r="E7" s="4"/>
      <c r="F7" s="4"/>
    </row>
    <row r="8" spans="1:18" ht="15" customHeight="1">
      <c r="A8" s="4"/>
      <c r="B8" s="4"/>
      <c r="C8" s="4"/>
      <c r="D8" s="4"/>
      <c r="E8" s="4"/>
      <c r="F8" s="4"/>
    </row>
    <row r="9" spans="1:18" ht="15" customHeight="1">
      <c r="A9" s="4"/>
      <c r="B9" s="4"/>
      <c r="C9" s="4"/>
      <c r="D9" s="4"/>
      <c r="E9" s="4"/>
      <c r="F9" s="4"/>
    </row>
    <row r="10" spans="1:18" ht="15" customHeight="1">
      <c r="A10" s="4"/>
      <c r="B10" s="4"/>
      <c r="C10" s="4"/>
      <c r="D10" s="4"/>
      <c r="E10" s="4"/>
      <c r="F10" s="4"/>
      <c r="R10" s="4">
        <v>0</v>
      </c>
    </row>
    <row r="11" spans="1:18" ht="3" customHeight="1">
      <c r="A11" s="4"/>
      <c r="B11" s="4"/>
      <c r="C11" s="4"/>
      <c r="D11" s="4"/>
      <c r="E11" s="4"/>
      <c r="F11" s="4"/>
    </row>
    <row r="12" spans="1:18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18" ht="12.75">
      <c r="A13" s="11"/>
      <c r="B13" s="11"/>
      <c r="C13" s="11" t="s">
        <v>27</v>
      </c>
      <c r="D13" s="21">
        <v>310.36499999999995</v>
      </c>
      <c r="E13" s="21">
        <v>141.07500000000002</v>
      </c>
      <c r="F13" s="21">
        <v>296.25749999999994</v>
      </c>
    </row>
    <row r="14" spans="1:18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18" ht="12.75">
      <c r="A15" s="15" t="s">
        <v>31</v>
      </c>
      <c r="B15" s="22">
        <f>$D$13*D15+$E$13*E15+$F$13*F15</f>
        <v>310.36499999999995</v>
      </c>
      <c r="C15" s="19">
        <f>SUM(USINE1!$E$4+USINE2!$E$4+USINE3!$E$4)</f>
        <v>606.62250000000006</v>
      </c>
      <c r="D15" s="14">
        <v>1</v>
      </c>
      <c r="E15" s="14">
        <v>0</v>
      </c>
      <c r="F15" s="14">
        <v>0</v>
      </c>
    </row>
    <row r="16" spans="1:18" ht="12.75">
      <c r="A16" s="15" t="s">
        <v>32</v>
      </c>
      <c r="B16" s="22">
        <f>$D$13*D16+$E$13*E16+$F$13*F16</f>
        <v>310.36499999999995</v>
      </c>
      <c r="C16" s="19">
        <f>SUM(USINE1!$E$5+USINE2!$E$5+USINE3!$E$5)</f>
        <v>310.36500000000001</v>
      </c>
      <c r="D16" s="14">
        <v>1</v>
      </c>
      <c r="E16" s="14">
        <v>0</v>
      </c>
      <c r="F16" s="14">
        <v>0</v>
      </c>
      <c r="H16"/>
    </row>
    <row r="17" spans="1:8" ht="12.75">
      <c r="A17" s="15" t="s">
        <v>33</v>
      </c>
      <c r="B17" s="22">
        <f>$D$13*D17+$E$13*E17+$F$13*F17</f>
        <v>1199.1374999999998</v>
      </c>
      <c r="C17" s="19">
        <f>SUM(USINE1!$E$6+USINE2!$E$6+USINE3!$E$6)</f>
        <v>1199.1374999999998</v>
      </c>
      <c r="D17" s="14">
        <v>2</v>
      </c>
      <c r="E17" s="14">
        <v>2</v>
      </c>
      <c r="F17" s="14">
        <v>1</v>
      </c>
      <c r="H17"/>
    </row>
    <row r="18" spans="1:8" ht="12.75">
      <c r="A18" s="15" t="s">
        <v>34</v>
      </c>
      <c r="B18" s="22">
        <f>$D$13*D18+$E$13*E18+$F$13*F18</f>
        <v>451.43999999999994</v>
      </c>
      <c r="C18" s="19">
        <f>SUM(USINE1!$E$7+USINE2!$E$7+USINE3!$E$7)</f>
        <v>606.62250000000006</v>
      </c>
      <c r="D18" s="14">
        <v>1</v>
      </c>
      <c r="E18" s="14">
        <v>1</v>
      </c>
      <c r="F18" s="14">
        <v>0</v>
      </c>
      <c r="H18"/>
    </row>
    <row r="19" spans="1:8" ht="12.75">
      <c r="A19" s="15" t="s">
        <v>35</v>
      </c>
      <c r="B19" s="22">
        <f>$D$13*D19+$E$13*E19+$F$13*F19</f>
        <v>902.87999999999988</v>
      </c>
      <c r="C19" s="19">
        <f>SUM(USINE1!$E$8+USINE2!$E$8+USINE3!$E$8)</f>
        <v>902.87999999999988</v>
      </c>
      <c r="D19" s="14">
        <v>2</v>
      </c>
      <c r="E19" s="14">
        <v>2</v>
      </c>
      <c r="F19" s="14">
        <v>0</v>
      </c>
      <c r="H19"/>
    </row>
    <row r="20" spans="1:8" ht="4.5" customHeight="1">
      <c r="A20" s="11"/>
      <c r="B20" s="11"/>
      <c r="C20" s="11"/>
      <c r="D20" s="14"/>
      <c r="E20" s="14"/>
      <c r="F20" s="14"/>
    </row>
    <row r="21" spans="1:8" ht="12.75">
      <c r="A21" s="11"/>
      <c r="B21" s="11" t="s">
        <v>43</v>
      </c>
      <c r="C21" s="11"/>
      <c r="D21" s="20">
        <v>0.6</v>
      </c>
      <c r="E21" s="20">
        <v>0.4</v>
      </c>
      <c r="F21" s="20">
        <v>0.3</v>
      </c>
    </row>
    <row r="22" spans="1:8" ht="12.75">
      <c r="A22" s="11"/>
      <c r="B22" s="11" t="s">
        <v>44</v>
      </c>
      <c r="C22" s="11"/>
      <c r="D22" s="16">
        <v>5000</v>
      </c>
      <c r="E22" s="16">
        <v>3000</v>
      </c>
      <c r="F22" s="16">
        <v>1200</v>
      </c>
    </row>
    <row r="23" spans="1:8" ht="12.75">
      <c r="A23" s="11"/>
      <c r="B23" s="11" t="s">
        <v>41</v>
      </c>
      <c r="C23" s="11"/>
      <c r="D23" s="16">
        <f>D22*D21*D13</f>
        <v>931094.99999999988</v>
      </c>
      <c r="E23" s="16">
        <f>E22*E21*E13</f>
        <v>169290.00000000003</v>
      </c>
      <c r="F23" s="16">
        <f>F22*F21*F13</f>
        <v>106652.69999999998</v>
      </c>
    </row>
    <row r="24" spans="1:8" ht="12.75">
      <c r="A24" s="11"/>
      <c r="B24" s="11" t="s">
        <v>46</v>
      </c>
      <c r="C24" s="11"/>
      <c r="D24" s="17">
        <f>SUM(D23:F23)</f>
        <v>1207037.7</v>
      </c>
      <c r="E24" s="11"/>
      <c r="F24" s="11"/>
    </row>
    <row r="25" spans="1:8" ht="6.75" customHeight="1"/>
    <row r="27" spans="1:8">
      <c r="A27" s="4"/>
      <c r="B27" s="4"/>
    </row>
    <row r="28" spans="1:8">
      <c r="A28" s="4"/>
      <c r="B28" s="4"/>
    </row>
    <row r="29" spans="1:8">
      <c r="A29" s="4"/>
      <c r="B29" s="4"/>
    </row>
    <row r="30" spans="1:8">
      <c r="A30" s="4"/>
      <c r="B30" s="4"/>
    </row>
    <row r="31" spans="1:8">
      <c r="A31" s="4"/>
      <c r="B31" s="4"/>
    </row>
    <row r="32" spans="1:8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showGridLines="0" workbookViewId="0">
      <selection activeCell="I25" sqref="I25"/>
    </sheetView>
  </sheetViews>
  <sheetFormatPr baseColWidth="10" defaultRowHeight="12.75"/>
  <cols>
    <col min="1" max="1" width="2.28515625" customWidth="1"/>
    <col min="2" max="2" width="8.140625" customWidth="1"/>
    <col min="3" max="3" width="29.7109375" customWidth="1"/>
    <col min="4" max="4" width="20.5703125" bestFit="1" customWidth="1"/>
    <col min="5" max="5" width="13.7109375" bestFit="1" customWidth="1"/>
    <col min="6" max="6" width="7" customWidth="1"/>
    <col min="7" max="7" width="9" customWidth="1"/>
  </cols>
  <sheetData>
    <row r="1" spans="1:5">
      <c r="A1" s="23" t="s">
        <v>57</v>
      </c>
    </row>
    <row r="2" spans="1:5">
      <c r="A2" s="23" t="s">
        <v>58</v>
      </c>
    </row>
    <row r="3" spans="1:5">
      <c r="A3" s="23" t="s">
        <v>122</v>
      </c>
    </row>
    <row r="4" spans="1:5">
      <c r="A4" s="23" t="s">
        <v>59</v>
      </c>
    </row>
    <row r="5" spans="1:5">
      <c r="A5" s="23" t="s">
        <v>60</v>
      </c>
    </row>
    <row r="6" spans="1:5">
      <c r="A6" s="23"/>
      <c r="B6" t="s">
        <v>61</v>
      </c>
    </row>
    <row r="7" spans="1:5">
      <c r="A7" s="23"/>
      <c r="B7" t="s">
        <v>62</v>
      </c>
    </row>
    <row r="8" spans="1:5">
      <c r="A8" s="23"/>
      <c r="B8" t="s">
        <v>63</v>
      </c>
    </row>
    <row r="9" spans="1:5">
      <c r="A9" s="23" t="s">
        <v>64</v>
      </c>
    </row>
    <row r="10" spans="1:5">
      <c r="B10" t="s">
        <v>65</v>
      </c>
    </row>
    <row r="11" spans="1:5">
      <c r="B11" t="s">
        <v>66</v>
      </c>
    </row>
    <row r="12" spans="1:5">
      <c r="B12" t="s">
        <v>67</v>
      </c>
    </row>
    <row r="14" spans="1:5" ht="13.5" thickBot="1">
      <c r="A14" t="s">
        <v>68</v>
      </c>
    </row>
    <row r="15" spans="1:5" ht="13.5" thickBot="1">
      <c r="B15" s="25" t="s">
        <v>69</v>
      </c>
      <c r="C15" s="25" t="s">
        <v>70</v>
      </c>
      <c r="D15" s="25" t="s">
        <v>71</v>
      </c>
      <c r="E15" s="25" t="s">
        <v>72</v>
      </c>
    </row>
    <row r="16" spans="1:5" ht="13.5" thickBot="1">
      <c r="B16" s="24" t="s">
        <v>80</v>
      </c>
      <c r="C16" s="24" t="s">
        <v>81</v>
      </c>
      <c r="D16" s="27">
        <v>0</v>
      </c>
      <c r="E16" s="27">
        <v>1207037.7</v>
      </c>
    </row>
    <row r="19" spans="1:7" ht="13.5" thickBot="1">
      <c r="A19" t="s">
        <v>73</v>
      </c>
    </row>
    <row r="20" spans="1:7" ht="13.5" thickBot="1">
      <c r="B20" s="25" t="s">
        <v>69</v>
      </c>
      <c r="C20" s="25" t="s">
        <v>70</v>
      </c>
      <c r="D20" s="25" t="s">
        <v>71</v>
      </c>
      <c r="E20" s="25" t="s">
        <v>72</v>
      </c>
      <c r="F20" s="25" t="s">
        <v>74</v>
      </c>
    </row>
    <row r="21" spans="1:7">
      <c r="B21" s="26" t="s">
        <v>82</v>
      </c>
      <c r="C21" s="26" t="s">
        <v>83</v>
      </c>
      <c r="D21" s="28">
        <v>0</v>
      </c>
      <c r="E21" s="28">
        <v>310.36499999999995</v>
      </c>
      <c r="F21" s="26" t="s">
        <v>84</v>
      </c>
    </row>
    <row r="22" spans="1:7">
      <c r="B22" s="26" t="s">
        <v>85</v>
      </c>
      <c r="C22" s="26" t="s">
        <v>86</v>
      </c>
      <c r="D22" s="28">
        <v>0</v>
      </c>
      <c r="E22" s="28">
        <v>141.07500000000002</v>
      </c>
      <c r="F22" s="26" t="s">
        <v>84</v>
      </c>
    </row>
    <row r="23" spans="1:7" ht="13.5" thickBot="1">
      <c r="B23" s="24" t="s">
        <v>87</v>
      </c>
      <c r="C23" s="24" t="s">
        <v>88</v>
      </c>
      <c r="D23" s="29">
        <v>0</v>
      </c>
      <c r="E23" s="29">
        <v>296.25749999999994</v>
      </c>
      <c r="F23" s="24" t="s">
        <v>84</v>
      </c>
    </row>
    <row r="26" spans="1:7" ht="13.5" thickBot="1">
      <c r="A26" t="s">
        <v>75</v>
      </c>
    </row>
    <row r="27" spans="1:7" ht="13.5" thickBot="1">
      <c r="B27" s="25" t="s">
        <v>69</v>
      </c>
      <c r="C27" s="25" t="s">
        <v>70</v>
      </c>
      <c r="D27" s="25" t="s">
        <v>76</v>
      </c>
      <c r="E27" s="25" t="s">
        <v>77</v>
      </c>
      <c r="F27" s="25" t="s">
        <v>78</v>
      </c>
      <c r="G27" s="25" t="s">
        <v>79</v>
      </c>
    </row>
    <row r="28" spans="1:7">
      <c r="B28" s="26" t="s">
        <v>89</v>
      </c>
      <c r="C28" s="26" t="s">
        <v>90</v>
      </c>
      <c r="D28" s="30">
        <v>310.36499999999995</v>
      </c>
      <c r="E28" s="26" t="s">
        <v>91</v>
      </c>
      <c r="F28" s="26" t="s">
        <v>92</v>
      </c>
      <c r="G28" s="26">
        <v>296.25750000000011</v>
      </c>
    </row>
    <row r="29" spans="1:7">
      <c r="B29" s="26" t="s">
        <v>93</v>
      </c>
      <c r="C29" s="26" t="s">
        <v>94</v>
      </c>
      <c r="D29" s="30">
        <v>310.36499999999995</v>
      </c>
      <c r="E29" s="26" t="s">
        <v>95</v>
      </c>
      <c r="F29" s="26" t="s">
        <v>96</v>
      </c>
      <c r="G29" s="26">
        <v>0</v>
      </c>
    </row>
    <row r="30" spans="1:7">
      <c r="B30" s="26" t="s">
        <v>97</v>
      </c>
      <c r="C30" s="26" t="s">
        <v>98</v>
      </c>
      <c r="D30" s="30">
        <v>1199.1374999999998</v>
      </c>
      <c r="E30" s="26" t="s">
        <v>99</v>
      </c>
      <c r="F30" s="26" t="s">
        <v>96</v>
      </c>
      <c r="G30" s="26">
        <v>0</v>
      </c>
    </row>
    <row r="31" spans="1:7">
      <c r="B31" s="26" t="s">
        <v>100</v>
      </c>
      <c r="C31" s="26" t="s">
        <v>101</v>
      </c>
      <c r="D31" s="30">
        <v>451.43999999999994</v>
      </c>
      <c r="E31" s="26" t="s">
        <v>102</v>
      </c>
      <c r="F31" s="26" t="s">
        <v>92</v>
      </c>
      <c r="G31" s="26">
        <v>155.18250000000012</v>
      </c>
    </row>
    <row r="32" spans="1:7">
      <c r="B32" s="26" t="s">
        <v>103</v>
      </c>
      <c r="C32" s="26" t="s">
        <v>104</v>
      </c>
      <c r="D32" s="30">
        <v>902.87999999999988</v>
      </c>
      <c r="E32" s="26" t="s">
        <v>105</v>
      </c>
      <c r="F32" s="26" t="s">
        <v>96</v>
      </c>
      <c r="G32" s="26">
        <v>0</v>
      </c>
    </row>
    <row r="33" spans="2:7">
      <c r="B33" s="26" t="s">
        <v>82</v>
      </c>
      <c r="C33" s="26" t="s">
        <v>83</v>
      </c>
      <c r="D33" s="28">
        <v>310.36499999999995</v>
      </c>
      <c r="E33" s="26" t="s">
        <v>106</v>
      </c>
      <c r="F33" s="26" t="s">
        <v>92</v>
      </c>
      <c r="G33" s="28">
        <v>310.36499999999995</v>
      </c>
    </row>
    <row r="34" spans="2:7">
      <c r="B34" s="26" t="s">
        <v>85</v>
      </c>
      <c r="C34" s="26" t="s">
        <v>86</v>
      </c>
      <c r="D34" s="28">
        <v>141.07500000000002</v>
      </c>
      <c r="E34" s="26" t="s">
        <v>107</v>
      </c>
      <c r="F34" s="26" t="s">
        <v>92</v>
      </c>
      <c r="G34" s="28">
        <v>141.07500000000002</v>
      </c>
    </row>
    <row r="35" spans="2:7" ht="13.5" thickBot="1">
      <c r="B35" s="24" t="s">
        <v>87</v>
      </c>
      <c r="C35" s="24" t="s">
        <v>88</v>
      </c>
      <c r="D35" s="29">
        <v>296.25749999999994</v>
      </c>
      <c r="E35" s="24" t="s">
        <v>108</v>
      </c>
      <c r="F35" s="24" t="s">
        <v>92</v>
      </c>
      <c r="G35" s="29">
        <v>296.25749999999994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"/>
  <sheetViews>
    <sheetView showGridLines="0" workbookViewId="0">
      <selection activeCell="J35" sqref="J35"/>
    </sheetView>
  </sheetViews>
  <sheetFormatPr baseColWidth="10" defaultRowHeight="12.75"/>
  <cols>
    <col min="1" max="1" width="2.28515625" customWidth="1"/>
    <col min="2" max="2" width="8.140625" customWidth="1"/>
    <col min="3" max="3" width="29.7109375" bestFit="1" customWidth="1"/>
    <col min="4" max="4" width="10" bestFit="1" customWidth="1"/>
    <col min="5" max="5" width="14.42578125" customWidth="1"/>
  </cols>
  <sheetData>
    <row r="1" spans="1:5">
      <c r="A1" s="23" t="s">
        <v>109</v>
      </c>
    </row>
    <row r="2" spans="1:5">
      <c r="A2" s="23" t="s">
        <v>58</v>
      </c>
    </row>
    <row r="3" spans="1:5">
      <c r="A3" s="23" t="s">
        <v>122</v>
      </c>
    </row>
    <row r="6" spans="1:5" ht="13.5" thickBot="1">
      <c r="A6" t="s">
        <v>73</v>
      </c>
    </row>
    <row r="7" spans="1:5">
      <c r="B7" s="31"/>
      <c r="C7" s="31"/>
      <c r="D7" s="31" t="s">
        <v>110</v>
      </c>
      <c r="E7" s="31" t="s">
        <v>111</v>
      </c>
    </row>
    <row r="8" spans="1:5" ht="13.5" thickBot="1">
      <c r="B8" s="32" t="s">
        <v>69</v>
      </c>
      <c r="C8" s="32" t="s">
        <v>70</v>
      </c>
      <c r="D8" s="32" t="s">
        <v>111</v>
      </c>
      <c r="E8" s="32" t="s">
        <v>112</v>
      </c>
    </row>
    <row r="9" spans="1:5">
      <c r="B9" s="26" t="s">
        <v>82</v>
      </c>
      <c r="C9" s="26" t="s">
        <v>83</v>
      </c>
      <c r="D9" s="26">
        <v>310.36499999999995</v>
      </c>
      <c r="E9" s="26">
        <v>0</v>
      </c>
    </row>
    <row r="10" spans="1:5">
      <c r="B10" s="26" t="s">
        <v>85</v>
      </c>
      <c r="C10" s="26" t="s">
        <v>86</v>
      </c>
      <c r="D10" s="26">
        <v>141.07500000000002</v>
      </c>
      <c r="E10" s="26">
        <v>0</v>
      </c>
    </row>
    <row r="11" spans="1:5" ht="13.5" thickBot="1">
      <c r="B11" s="24" t="s">
        <v>87</v>
      </c>
      <c r="C11" s="24" t="s">
        <v>88</v>
      </c>
      <c r="D11" s="24">
        <v>296.25749999999994</v>
      </c>
      <c r="E11" s="24">
        <v>0</v>
      </c>
    </row>
    <row r="13" spans="1:5" ht="13.5" thickBot="1">
      <c r="A13" t="s">
        <v>75</v>
      </c>
    </row>
    <row r="14" spans="1:5">
      <c r="B14" s="31"/>
      <c r="C14" s="31"/>
      <c r="D14" s="31" t="s">
        <v>110</v>
      </c>
      <c r="E14" s="31" t="s">
        <v>113</v>
      </c>
    </row>
    <row r="15" spans="1:5" ht="13.5" thickBot="1">
      <c r="B15" s="32" t="s">
        <v>69</v>
      </c>
      <c r="C15" s="32" t="s">
        <v>70</v>
      </c>
      <c r="D15" s="32" t="s">
        <v>111</v>
      </c>
      <c r="E15" s="32" t="s">
        <v>114</v>
      </c>
    </row>
    <row r="16" spans="1:5">
      <c r="B16" s="26" t="s">
        <v>89</v>
      </c>
      <c r="C16" s="26" t="s">
        <v>90</v>
      </c>
      <c r="D16" s="26">
        <v>310.36499999999995</v>
      </c>
      <c r="E16" s="26">
        <v>0</v>
      </c>
    </row>
    <row r="17" spans="2:5">
      <c r="B17" s="26" t="s">
        <v>93</v>
      </c>
      <c r="C17" s="26" t="s">
        <v>94</v>
      </c>
      <c r="D17" s="26">
        <v>310.36499999999995</v>
      </c>
      <c r="E17" s="26">
        <v>1800</v>
      </c>
    </row>
    <row r="18" spans="2:5">
      <c r="B18" s="26" t="s">
        <v>97</v>
      </c>
      <c r="C18" s="26" t="s">
        <v>98</v>
      </c>
      <c r="D18" s="26">
        <v>1199.1374999999998</v>
      </c>
      <c r="E18" s="26">
        <v>360</v>
      </c>
    </row>
    <row r="19" spans="2:5">
      <c r="B19" s="26" t="s">
        <v>100</v>
      </c>
      <c r="C19" s="26" t="s">
        <v>101</v>
      </c>
      <c r="D19" s="26">
        <v>451.43999999999994</v>
      </c>
      <c r="E19" s="26">
        <v>0</v>
      </c>
    </row>
    <row r="20" spans="2:5" ht="13.5" thickBot="1">
      <c r="B20" s="24" t="s">
        <v>103</v>
      </c>
      <c r="C20" s="24" t="s">
        <v>104</v>
      </c>
      <c r="D20" s="24">
        <v>902.87999999999988</v>
      </c>
      <c r="E20" s="24">
        <v>240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showGridLines="0" workbookViewId="0">
      <selection activeCell="O34" sqref="O34"/>
    </sheetView>
  </sheetViews>
  <sheetFormatPr baseColWidth="10" defaultRowHeight="12.75"/>
  <cols>
    <col min="1" max="1" width="2.28515625" customWidth="1"/>
    <col min="2" max="2" width="8.140625" customWidth="1"/>
    <col min="3" max="3" width="9.7109375" customWidth="1"/>
    <col min="4" max="4" width="17.42578125" customWidth="1"/>
    <col min="5" max="5" width="2.28515625" customWidth="1"/>
    <col min="6" max="6" width="10.42578125" customWidth="1"/>
    <col min="7" max="7" width="9.28515625" customWidth="1"/>
    <col min="8" max="8" width="2.28515625" customWidth="1"/>
    <col min="9" max="9" width="12" bestFit="1" customWidth="1"/>
    <col min="10" max="10" width="9.28515625" customWidth="1"/>
  </cols>
  <sheetData>
    <row r="1" spans="1:10">
      <c r="A1" s="23" t="s">
        <v>115</v>
      </c>
    </row>
    <row r="2" spans="1:10">
      <c r="A2" s="23" t="s">
        <v>58</v>
      </c>
    </row>
    <row r="3" spans="1:10">
      <c r="A3" s="23" t="s">
        <v>122</v>
      </c>
    </row>
    <row r="5" spans="1:10" ht="13.5" thickBot="1"/>
    <row r="6" spans="1:10">
      <c r="B6" s="31"/>
      <c r="C6" s="31" t="s">
        <v>116</v>
      </c>
      <c r="D6" s="31"/>
    </row>
    <row r="7" spans="1:10" ht="13.5" thickBot="1">
      <c r="B7" s="32" t="s">
        <v>69</v>
      </c>
      <c r="C7" s="32" t="s">
        <v>70</v>
      </c>
      <c r="D7" s="32" t="s">
        <v>111</v>
      </c>
    </row>
    <row r="8" spans="1:10" ht="13.5" thickBot="1">
      <c r="B8" s="24" t="s">
        <v>80</v>
      </c>
      <c r="C8" s="24" t="s">
        <v>81</v>
      </c>
      <c r="D8" s="27">
        <v>1207037.7</v>
      </c>
    </row>
    <row r="10" spans="1:10" ht="13.5" thickBot="1"/>
    <row r="11" spans="1:10">
      <c r="B11" s="31"/>
      <c r="C11" s="31" t="s">
        <v>117</v>
      </c>
      <c r="D11" s="31"/>
      <c r="F11" s="31" t="s">
        <v>118</v>
      </c>
      <c r="G11" s="31" t="s">
        <v>116</v>
      </c>
      <c r="I11" s="31" t="s">
        <v>121</v>
      </c>
      <c r="J11" s="31" t="s">
        <v>116</v>
      </c>
    </row>
    <row r="12" spans="1:10" ht="13.5" thickBot="1">
      <c r="B12" s="32" t="s">
        <v>69</v>
      </c>
      <c r="C12" s="32" t="s">
        <v>70</v>
      </c>
      <c r="D12" s="32" t="s">
        <v>111</v>
      </c>
      <c r="F12" s="32" t="s">
        <v>119</v>
      </c>
      <c r="G12" s="32" t="s">
        <v>120</v>
      </c>
      <c r="I12" s="32" t="s">
        <v>119</v>
      </c>
      <c r="J12" s="32" t="s">
        <v>120</v>
      </c>
    </row>
    <row r="13" spans="1:10">
      <c r="B13" s="26" t="s">
        <v>82</v>
      </c>
      <c r="C13" s="26" t="s">
        <v>83</v>
      </c>
      <c r="D13" s="28">
        <v>310.36499999999995</v>
      </c>
      <c r="F13" s="28">
        <v>0</v>
      </c>
      <c r="G13" s="28">
        <v>275942.7</v>
      </c>
      <c r="I13" s="28">
        <v>310.3649999999999</v>
      </c>
      <c r="J13" s="28">
        <v>1207037.7</v>
      </c>
    </row>
    <row r="14" spans="1:10">
      <c r="B14" s="26" t="s">
        <v>85</v>
      </c>
      <c r="C14" s="26" t="s">
        <v>86</v>
      </c>
      <c r="D14" s="28">
        <v>141.07500000000002</v>
      </c>
      <c r="F14" s="28">
        <v>-7.1054273576010019E-15</v>
      </c>
      <c r="G14" s="28">
        <v>1037747.7</v>
      </c>
      <c r="I14" s="28">
        <v>141.07499999999999</v>
      </c>
      <c r="J14" s="28">
        <v>1207037.7</v>
      </c>
    </row>
    <row r="15" spans="1:10" ht="13.5" thickBot="1">
      <c r="B15" s="24" t="s">
        <v>87</v>
      </c>
      <c r="C15" s="24" t="s">
        <v>88</v>
      </c>
      <c r="D15" s="29">
        <v>296.25749999999994</v>
      </c>
      <c r="F15" s="29">
        <v>0</v>
      </c>
      <c r="G15" s="29">
        <v>1100385</v>
      </c>
      <c r="I15" s="29">
        <v>296.25749999999994</v>
      </c>
      <c r="J15" s="29">
        <v>1207037.7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8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Probléme</vt:lpstr>
      <vt:lpstr>USINE1</vt:lpstr>
      <vt:lpstr>USINE2</vt:lpstr>
      <vt:lpstr>USINE3</vt:lpstr>
      <vt:lpstr>MONTAGE</vt:lpstr>
      <vt:lpstr>Rapport de solution 1</vt:lpstr>
      <vt:lpstr>Rapport de sensibilité 1</vt:lpstr>
      <vt:lpstr>Rapport des limites 1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 Green</cp:lastModifiedBy>
  <dcterms:created xsi:type="dcterms:W3CDTF">1998-05-26T13:30:54Z</dcterms:created>
  <dcterms:modified xsi:type="dcterms:W3CDTF">2021-04-13T09:42:35Z</dcterms:modified>
</cp:coreProperties>
</file>