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9C9E1667-5927-40B8-A40F-1A79FC56DFE9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Probléme" sheetId="1" r:id="rId1"/>
    <sheet name="Paie Décembre" sheetId="2" r:id="rId2"/>
    <sheet name="Taux" sheetId="3" state="hidden" r:id="rId3"/>
  </sheets>
  <definedNames>
    <definedName name="DECEMBRE" localSheetId="1">'Paie Décembre'!$A$1:$I$60</definedName>
    <definedName name="FAPE" localSheetId="1">Taux!$M$10</definedName>
    <definedName name="FAPS" localSheetId="1">Taux!$M$11</definedName>
    <definedName name="FÉVRIER" localSheetId="1">Taux!$A$1:$I$60</definedName>
    <definedName name="GMPE" localSheetId="1">Taux!$M$8</definedName>
    <definedName name="GMPS" localSheetId="1">Taux!$M$9</definedName>
    <definedName name="JANVIER" localSheetId="1">Taux!$A$1:$I$60</definedName>
    <definedName name="MARS" localSheetId="1">Taux!$A$1:$I$60</definedName>
    <definedName name="NOVEMBRE" localSheetId="1">Taux!$A$1:$I$60</definedName>
    <definedName name="OCTOBRE" localSheetId="1">Taux!$A$1:$I$60</definedName>
    <definedName name="_xlnm.Print_Area" localSheetId="1">'Paie Décembre'!$A$1:$I$60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36" i="2"/>
  <c r="I32" i="2"/>
  <c r="E36" i="2"/>
  <c r="E32" i="2"/>
  <c r="E44" i="2"/>
  <c r="E20" i="2"/>
  <c r="I20" i="2"/>
  <c r="E27" i="2"/>
  <c r="I27" i="2"/>
  <c r="E29" i="2"/>
  <c r="I29" i="2"/>
  <c r="E30" i="2"/>
  <c r="I30" i="2"/>
  <c r="E34" i="2"/>
  <c r="I34" i="2"/>
  <c r="E37" i="2"/>
  <c r="I37" i="2"/>
  <c r="E38" i="2"/>
  <c r="I38" i="2"/>
  <c r="E41" i="2"/>
  <c r="I41" i="2"/>
  <c r="E43" i="2"/>
  <c r="I43" i="2"/>
  <c r="I44" i="2"/>
  <c r="E45" i="2"/>
  <c r="I45" i="2"/>
  <c r="E47" i="2"/>
  <c r="I47" i="2"/>
  <c r="E49" i="2"/>
  <c r="I49" i="2"/>
  <c r="E50" i="2"/>
  <c r="E51" i="2"/>
  <c r="F42" i="3"/>
  <c r="M4" i="2" l="1"/>
  <c r="C23" i="2" s="1"/>
  <c r="E23" i="2" s="1"/>
  <c r="C48" i="2" l="1"/>
  <c r="E48" i="2" s="1"/>
  <c r="C25" i="2"/>
  <c r="E25" i="2" s="1"/>
  <c r="C21" i="2"/>
  <c r="E21" i="2" s="1"/>
  <c r="M6" i="2"/>
  <c r="C35" i="2" s="1"/>
  <c r="E35" i="2" s="1"/>
  <c r="G42" i="2"/>
  <c r="I42" i="2" s="1"/>
  <c r="G33" i="2"/>
  <c r="I33" i="2" s="1"/>
  <c r="G46" i="2"/>
  <c r="I46" i="2" s="1"/>
  <c r="G50" i="2"/>
  <c r="I50" i="2" s="1"/>
  <c r="I51" i="2" s="1"/>
  <c r="G25" i="2"/>
  <c r="I25" i="2" s="1"/>
  <c r="G26" i="2"/>
  <c r="I26" i="2" s="1"/>
  <c r="C42" i="2"/>
  <c r="E42" i="2" s="1"/>
  <c r="G23" i="2"/>
  <c r="I23" i="2" s="1"/>
  <c r="C33" i="2"/>
  <c r="E33" i="2" s="1"/>
  <c r="G22" i="2"/>
  <c r="I22" i="2" s="1"/>
  <c r="C22" i="2"/>
  <c r="E22" i="2" s="1"/>
  <c r="G21" i="2"/>
  <c r="I21" i="2" s="1"/>
  <c r="C26" i="2"/>
  <c r="E26" i="2" s="1"/>
  <c r="C46" i="2"/>
  <c r="E46" i="2" s="1"/>
  <c r="G48" i="2"/>
  <c r="I48" i="2" s="1"/>
  <c r="G31" i="2"/>
  <c r="I31" i="2" s="1"/>
  <c r="G32" i="2"/>
  <c r="G39" i="2"/>
  <c r="I39" i="2" s="1"/>
  <c r="G24" i="2"/>
  <c r="I24" i="2" s="1"/>
  <c r="C28" i="2"/>
  <c r="E28" i="2" s="1"/>
  <c r="C31" i="2"/>
  <c r="E31" i="2" s="1"/>
  <c r="C32" i="2"/>
  <c r="C39" i="2"/>
  <c r="E39" i="2" s="1"/>
  <c r="C40" i="2"/>
  <c r="E40" i="2" s="1"/>
  <c r="G28" i="2"/>
  <c r="I28" i="2" s="1"/>
  <c r="G35" i="2"/>
  <c r="I35" i="2" s="1"/>
  <c r="C24" i="2"/>
  <c r="E24" i="2" s="1"/>
  <c r="G40" i="2"/>
  <c r="I40" i="2" s="1"/>
  <c r="E53" i="2" l="1"/>
  <c r="I53" i="2"/>
  <c r="I56" i="2" s="1"/>
  <c r="I59" i="2" l="1"/>
</calcChain>
</file>

<file path=xl/sharedStrings.xml><?xml version="1.0" encoding="utf-8"?>
<sst xmlns="http://schemas.openxmlformats.org/spreadsheetml/2006/main" count="95" uniqueCount="88">
  <si>
    <r>
      <t>Sachant</t>
    </r>
    <r>
      <rPr>
        <sz val="10"/>
        <rFont val="Arial"/>
        <family val="2"/>
      </rPr>
      <t xml:space="preserve"> que le salaire net est égal au salaire brut moins les charges sociales salariales</t>
    </r>
  </si>
  <si>
    <r>
      <t>Enregistrer</t>
    </r>
    <r>
      <rPr>
        <sz val="10"/>
        <rFont val="Arial"/>
        <family val="2"/>
      </rPr>
      <t xml:space="preserve"> le scénario</t>
    </r>
  </si>
  <si>
    <t>DECEMBRE</t>
  </si>
  <si>
    <t xml:space="preserve"> Période du</t>
  </si>
  <si>
    <t xml:space="preserve"> 01 au 31 décembre</t>
  </si>
  <si>
    <t>DATE PAIEMENT :</t>
  </si>
  <si>
    <t>URSAFF CAEN</t>
  </si>
  <si>
    <t>SALARIE 1</t>
  </si>
  <si>
    <t>SALAIRE + PRIMES</t>
  </si>
  <si>
    <t>Technoparc du golf</t>
  </si>
  <si>
    <t xml:space="preserve"> 01 rue st pierre</t>
  </si>
  <si>
    <t>14000 CAEN</t>
  </si>
  <si>
    <t>PLAFOND</t>
  </si>
  <si>
    <t>14610 CAEN - EPRON</t>
  </si>
  <si>
    <t>140 4804473171</t>
  </si>
  <si>
    <t xml:space="preserve"> FONCTION :</t>
  </si>
  <si>
    <t>Responsable</t>
  </si>
  <si>
    <t>DELTA</t>
  </si>
  <si>
    <t>Tél : 31 44 08 00</t>
  </si>
  <si>
    <t xml:space="preserve"> STATUT :</t>
  </si>
  <si>
    <t>Cadre</t>
  </si>
  <si>
    <t>APE : 721 Z</t>
  </si>
  <si>
    <t xml:space="preserve"> SEC. SOCIALE</t>
  </si>
  <si>
    <t>1610614052341 23</t>
  </si>
  <si>
    <t>PART PATRONALE</t>
  </si>
  <si>
    <t>PART SALARIALE</t>
  </si>
  <si>
    <t>valid.</t>
  </si>
  <si>
    <t>BASE</t>
  </si>
  <si>
    <t>TAUX</t>
  </si>
  <si>
    <t>VALEUR</t>
  </si>
  <si>
    <t>SOLDE</t>
  </si>
  <si>
    <t>HEURES BASE</t>
  </si>
  <si>
    <t>HEURES REELLES</t>
  </si>
  <si>
    <t>SALAIRE BRUT</t>
  </si>
  <si>
    <t>PRIMES</t>
  </si>
  <si>
    <t>INDEMNITES</t>
  </si>
  <si>
    <t>ASSURANCE MALADIE</t>
  </si>
  <si>
    <t>ASSURANCE VEUVAGE</t>
  </si>
  <si>
    <t>ASSURANCE VIEILLESSE</t>
  </si>
  <si>
    <t>ALLOCATIONS FAMILIALES</t>
  </si>
  <si>
    <t>ACCIDENT DU TRAVAIL</t>
  </si>
  <si>
    <t>FNAL</t>
  </si>
  <si>
    <t>ARRCO / ANEP</t>
  </si>
  <si>
    <t>AGIRC / CRICA</t>
  </si>
  <si>
    <t>PREVOYANCE</t>
  </si>
  <si>
    <t>APEC</t>
  </si>
  <si>
    <t>FORFAIT APEC</t>
  </si>
  <si>
    <t>ASSEDIC</t>
  </si>
  <si>
    <t>COTIS. SUPPLEMENTAIRE</t>
  </si>
  <si>
    <t>FONDS DE GARANTIE</t>
  </si>
  <si>
    <t>MEDECINE DU TRAVAIL</t>
  </si>
  <si>
    <t>FORMATION PROFESSION.</t>
  </si>
  <si>
    <t>TAXE D'APPRENTISSAGE</t>
  </si>
  <si>
    <t>CONTRIBUTION SOCIALE</t>
  </si>
  <si>
    <t>DEDUCTION CSG</t>
  </si>
  <si>
    <t>TOTAL CHARGES</t>
  </si>
  <si>
    <t>SALAIRE NET IMP.</t>
  </si>
  <si>
    <t>SALAIRE NET</t>
  </si>
  <si>
    <t xml:space="preserve">             EMPLOYEUR</t>
  </si>
  <si>
    <t xml:space="preserve">                SALARIE</t>
  </si>
  <si>
    <t>Smic</t>
  </si>
  <si>
    <t>Plafond sec.soc.</t>
  </si>
  <si>
    <t>Assurance Maladie/total</t>
  </si>
  <si>
    <t>Assurance veuvage/total</t>
  </si>
  <si>
    <t>Assurance vieillesse/total</t>
  </si>
  <si>
    <t>Assurance vieillesse/plafond</t>
  </si>
  <si>
    <t>Allocations familiales/total</t>
  </si>
  <si>
    <t>Accident du travail/total</t>
  </si>
  <si>
    <t>Fnal/plafond</t>
  </si>
  <si>
    <t>Anep/plafond (ret.compl.)</t>
  </si>
  <si>
    <t>Crica/plafond (retraite cadres)</t>
  </si>
  <si>
    <t>Gan/plafond (prévoyance)</t>
  </si>
  <si>
    <t>Apec/delta</t>
  </si>
  <si>
    <t>Forfait Apec</t>
  </si>
  <si>
    <t>Assedic /plafond</t>
  </si>
  <si>
    <t>Assedic /delta</t>
  </si>
  <si>
    <t>Cotisation supplémentaire</t>
  </si>
  <si>
    <t>Fonds garantie/total</t>
  </si>
  <si>
    <t>Médecine travail</t>
  </si>
  <si>
    <t>Formation Prof.</t>
  </si>
  <si>
    <t>Taxe apprentissage</t>
  </si>
  <si>
    <t>Csg (95% total)</t>
  </si>
  <si>
    <t>32 f de droit d'entrée / personne</t>
  </si>
  <si>
    <t>22 f/an de cotisation fixe / société</t>
  </si>
  <si>
    <t>281 f/an de cotisation forfaitaire / personne</t>
  </si>
  <si>
    <t>CHIMIE SA</t>
  </si>
  <si>
    <r>
      <t>Déterminer</t>
    </r>
    <r>
      <rPr>
        <sz val="10"/>
        <rFont val="Arial"/>
        <family val="2"/>
      </rPr>
      <t xml:space="preserve"> le salaire brut permettant d'obtenir un salaire net de 1500 € pour 150 h</t>
    </r>
  </si>
  <si>
    <r>
      <t>Déterminer</t>
    </r>
    <r>
      <rPr>
        <sz val="10"/>
        <rFont val="Arial"/>
        <family val="2"/>
      </rPr>
      <t xml:space="preserve"> le nombre d'heures de travail nécessaire pour obtenir un salaire net de 1500 € pour un salaire brut de 2500 €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</si>
</sst>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-;\-* #,##0.00\ _F_-;_-* &quot;-&quot;??\ _F_-;_-@_-"/>
    <numFmt numFmtId="165" formatCode="#,##0.00_);\(#,##0.00\)"/>
    <numFmt numFmtId="166" formatCode="#,##0_);\(#,##0\)"/>
    <numFmt numFmtId="167" formatCode="#,##0.00&quot; F&quot;_);\(#,##0.00&quot; F&quot;\)"/>
    <numFmt numFmtId="168" formatCode="#,##0&quot; F&quot;_);\(#,##0&quot; F&quot;\)"/>
    <numFmt numFmtId="169" formatCode="General_)"/>
    <numFmt numFmtId="170" formatCode="dd\ mmmm\ yyyy_)"/>
    <numFmt numFmtId="171" formatCode="0.000%"/>
    <numFmt numFmtId="172" formatCode="_-* #,##0.00\ [$€]_-;\-* #,##0.00\ [$€]_-;_-* &quot;-&quot;??\ [$€]_-;_-@_-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</font>
    <font>
      <u/>
      <sz val="40"/>
      <name val="Arial MT"/>
    </font>
    <font>
      <u/>
      <sz val="12"/>
      <name val="Arial MT"/>
    </font>
    <font>
      <sz val="24"/>
      <name val="Arial MT"/>
    </font>
    <font>
      <b/>
      <sz val="12"/>
      <name val="Arial MT"/>
    </font>
    <font>
      <b/>
      <sz val="11"/>
      <name val="Arial MT"/>
    </font>
    <font>
      <sz val="14"/>
      <name val="Arial MT"/>
    </font>
    <font>
      <b/>
      <u/>
      <sz val="14"/>
      <name val="Arial MT"/>
    </font>
    <font>
      <b/>
      <u/>
      <sz val="12"/>
      <name val="Arial MT"/>
    </font>
    <font>
      <b/>
      <u/>
      <sz val="28"/>
      <name val="Arial MT"/>
    </font>
    <font>
      <b/>
      <sz val="28"/>
      <name val="Arial MT"/>
    </font>
    <font>
      <sz val="18"/>
      <name val="Arial MT"/>
    </font>
    <font>
      <b/>
      <sz val="14"/>
      <name val="Arial MT"/>
    </font>
    <font>
      <sz val="20"/>
      <name val="Arial MT"/>
    </font>
    <font>
      <sz val="16"/>
      <name val="Arial MT"/>
    </font>
    <font>
      <b/>
      <sz val="20"/>
      <name val="Arial MT"/>
    </font>
    <font>
      <sz val="16"/>
      <color indexed="9"/>
      <name val="Arial MT"/>
    </font>
    <font>
      <b/>
      <sz val="18"/>
      <name val="Arial MT"/>
    </font>
    <font>
      <b/>
      <sz val="24"/>
      <name val="Arial MT"/>
    </font>
    <font>
      <b/>
      <sz val="22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5">
    <xf numFmtId="0" fontId="0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/>
    <xf numFmtId="9" fontId="2" fillId="0" borderId="0" applyFont="0" applyFill="0" applyBorder="0" applyAlignment="0" applyProtection="0"/>
  </cellStyleXfs>
  <cellXfs count="131">
    <xf numFmtId="0" fontId="0" fillId="0" borderId="0" xfId="0"/>
    <xf numFmtId="169" fontId="3" fillId="0" borderId="1" xfId="3" applyFont="1" applyBorder="1" applyProtection="1"/>
    <xf numFmtId="169" fontId="3" fillId="0" borderId="0" xfId="3" applyFont="1" applyProtection="1"/>
    <xf numFmtId="169" fontId="4" fillId="0" borderId="2" xfId="3" quotePrefix="1" applyFont="1" applyBorder="1" applyAlignment="1" applyProtection="1">
      <alignment horizontal="left" vertical="center"/>
    </xf>
    <xf numFmtId="169" fontId="5" fillId="0" borderId="0" xfId="3" applyFont="1" applyProtection="1"/>
    <xf numFmtId="169" fontId="5" fillId="0" borderId="3" xfId="3" applyFont="1" applyBorder="1" applyProtection="1"/>
    <xf numFmtId="169" fontId="3" fillId="0" borderId="2" xfId="3" applyFont="1" applyBorder="1" applyProtection="1"/>
    <xf numFmtId="169" fontId="3" fillId="0" borderId="0" xfId="3" applyFont="1" applyBorder="1" applyProtection="1"/>
    <xf numFmtId="169" fontId="3" fillId="0" borderId="3" xfId="3" applyFont="1" applyBorder="1" applyProtection="1"/>
    <xf numFmtId="165" fontId="3" fillId="0" borderId="0" xfId="3" applyNumberFormat="1" applyFont="1" applyProtection="1"/>
    <xf numFmtId="169" fontId="7" fillId="0" borderId="9" xfId="3" applyFont="1" applyBorder="1" applyAlignment="1" applyProtection="1">
      <alignment horizontal="left"/>
    </xf>
    <xf numFmtId="165" fontId="7" fillId="0" borderId="10" xfId="3" applyNumberFormat="1" applyFont="1" applyBorder="1" applyProtection="1"/>
    <xf numFmtId="169" fontId="14" fillId="0" borderId="2" xfId="3" applyFont="1" applyBorder="1" applyAlignment="1" applyProtection="1">
      <alignment horizontal="center"/>
    </xf>
    <xf numFmtId="169" fontId="7" fillId="0" borderId="11" xfId="3" applyFont="1" applyBorder="1" applyAlignment="1" applyProtection="1">
      <alignment horizontal="left"/>
    </xf>
    <xf numFmtId="165" fontId="3" fillId="0" borderId="12" xfId="3" applyNumberFormat="1" applyFont="1" applyBorder="1" applyProtection="1"/>
    <xf numFmtId="169" fontId="7" fillId="0" borderId="13" xfId="3" applyFont="1" applyBorder="1" applyAlignment="1" applyProtection="1">
      <alignment horizontal="left"/>
    </xf>
    <xf numFmtId="4" fontId="3" fillId="0" borderId="14" xfId="3" applyNumberFormat="1" applyFont="1" applyBorder="1" applyProtection="1"/>
    <xf numFmtId="169" fontId="3" fillId="0" borderId="0" xfId="3" applyProtection="1"/>
    <xf numFmtId="169" fontId="9" fillId="0" borderId="15" xfId="3" applyFont="1" applyBorder="1" applyProtection="1"/>
    <xf numFmtId="169" fontId="3" fillId="0" borderId="6" xfId="3" applyFont="1" applyBorder="1" applyProtection="1"/>
    <xf numFmtId="169" fontId="3" fillId="0" borderId="18" xfId="3" applyFont="1" applyBorder="1" applyProtection="1"/>
    <xf numFmtId="169" fontId="3" fillId="0" borderId="19" xfId="3" applyFont="1" applyBorder="1" applyProtection="1"/>
    <xf numFmtId="169" fontId="3" fillId="0" borderId="12" xfId="3" applyFont="1" applyBorder="1" applyProtection="1"/>
    <xf numFmtId="169" fontId="3" fillId="0" borderId="5" xfId="3" applyFont="1" applyBorder="1" applyProtection="1"/>
    <xf numFmtId="169" fontId="3" fillId="0" borderId="20" xfId="3" applyFont="1" applyBorder="1" applyProtection="1"/>
    <xf numFmtId="169" fontId="6" fillId="0" borderId="0" xfId="3" applyFont="1" applyAlignment="1" applyProtection="1">
      <alignment horizontal="centerContinuous"/>
    </xf>
    <xf numFmtId="169" fontId="3" fillId="0" borderId="0" xfId="3" applyFont="1" applyAlignment="1" applyProtection="1">
      <alignment horizontal="centerContinuous"/>
    </xf>
    <xf numFmtId="169" fontId="3" fillId="0" borderId="12" xfId="3" applyFont="1" applyBorder="1" applyAlignment="1" applyProtection="1">
      <alignment horizontal="centerContinuous"/>
    </xf>
    <xf numFmtId="169" fontId="3" fillId="0" borderId="5" xfId="3" applyFont="1" applyBorder="1" applyAlignment="1" applyProtection="1">
      <alignment horizontal="centerContinuous"/>
    </xf>
    <xf numFmtId="169" fontId="3" fillId="0" borderId="21" xfId="3" applyFont="1" applyBorder="1" applyProtection="1"/>
    <xf numFmtId="169" fontId="3" fillId="0" borderId="20" xfId="3" applyFont="1" applyBorder="1" applyAlignment="1" applyProtection="1">
      <alignment vertical="center"/>
    </xf>
    <xf numFmtId="169" fontId="16" fillId="0" borderId="22" xfId="3" applyFont="1" applyBorder="1" applyAlignment="1" applyProtection="1">
      <alignment horizontal="center" vertical="center"/>
    </xf>
    <xf numFmtId="169" fontId="16" fillId="0" borderId="23" xfId="3" applyFont="1" applyBorder="1" applyAlignment="1" applyProtection="1">
      <alignment horizontal="center" vertical="center"/>
    </xf>
    <xf numFmtId="169" fontId="16" fillId="0" borderId="24" xfId="3" applyFont="1" applyBorder="1" applyAlignment="1" applyProtection="1">
      <alignment horizontal="center" vertical="center"/>
    </xf>
    <xf numFmtId="169" fontId="16" fillId="0" borderId="25" xfId="3" applyFont="1" applyBorder="1" applyAlignment="1" applyProtection="1">
      <alignment horizontal="center" vertical="center"/>
    </xf>
    <xf numFmtId="169" fontId="3" fillId="0" borderId="0" xfId="3" applyAlignment="1" applyProtection="1">
      <alignment vertical="center"/>
    </xf>
    <xf numFmtId="169" fontId="3" fillId="0" borderId="0" xfId="3" applyFont="1" applyAlignment="1" applyProtection="1">
      <alignment vertical="center"/>
    </xf>
    <xf numFmtId="169" fontId="7" fillId="0" borderId="20" xfId="3" applyFont="1" applyBorder="1" applyProtection="1"/>
    <xf numFmtId="169" fontId="17" fillId="0" borderId="3" xfId="3" applyFont="1" applyBorder="1" applyProtection="1"/>
    <xf numFmtId="167" fontId="17" fillId="0" borderId="12" xfId="3" applyNumberFormat="1" applyFont="1" applyBorder="1" applyProtection="1"/>
    <xf numFmtId="169" fontId="17" fillId="0" borderId="5" xfId="3" applyFont="1" applyBorder="1" applyProtection="1"/>
    <xf numFmtId="166" fontId="15" fillId="0" borderId="20" xfId="3" applyNumberFormat="1" applyFont="1" applyBorder="1" applyAlignment="1" applyProtection="1">
      <alignment horizontal="left"/>
    </xf>
    <xf numFmtId="169" fontId="9" fillId="0" borderId="0" xfId="3" applyFont="1" applyProtection="1"/>
    <xf numFmtId="169" fontId="15" fillId="0" borderId="20" xfId="3" applyFont="1" applyBorder="1" applyProtection="1"/>
    <xf numFmtId="166" fontId="18" fillId="0" borderId="20" xfId="3" applyNumberFormat="1" applyFont="1" applyBorder="1" applyAlignment="1" applyProtection="1">
      <alignment horizontal="left"/>
    </xf>
    <xf numFmtId="169" fontId="16" fillId="0" borderId="0" xfId="3" applyFont="1" applyProtection="1"/>
    <xf numFmtId="167" fontId="17" fillId="0" borderId="3" xfId="3" applyNumberFormat="1" applyFont="1" applyBorder="1" applyProtection="1">
      <protection locked="0"/>
    </xf>
    <xf numFmtId="9" fontId="17" fillId="0" borderId="3" xfId="4" applyFont="1" applyBorder="1" applyProtection="1"/>
    <xf numFmtId="169" fontId="17" fillId="0" borderId="3" xfId="3" applyFont="1" applyBorder="1" applyProtection="1">
      <protection locked="0"/>
    </xf>
    <xf numFmtId="10" fontId="17" fillId="0" borderId="3" xfId="3" applyNumberFormat="1" applyFont="1" applyBorder="1" applyProtection="1"/>
    <xf numFmtId="169" fontId="15" fillId="0" borderId="20" xfId="3" applyFont="1" applyBorder="1" applyAlignment="1" applyProtection="1">
      <alignment horizontal="left"/>
    </xf>
    <xf numFmtId="169" fontId="17" fillId="0" borderId="4" xfId="3" applyFont="1" applyBorder="1" applyProtection="1"/>
    <xf numFmtId="10" fontId="17" fillId="0" borderId="26" xfId="3" applyNumberFormat="1" applyFont="1" applyBorder="1" applyProtection="1"/>
    <xf numFmtId="10" fontId="19" fillId="0" borderId="3" xfId="3" applyNumberFormat="1" applyFont="1" applyBorder="1" applyProtection="1"/>
    <xf numFmtId="169" fontId="7" fillId="0" borderId="27" xfId="3" applyFont="1" applyBorder="1" applyProtection="1"/>
    <xf numFmtId="169" fontId="3" fillId="0" borderId="28" xfId="3" applyFont="1" applyBorder="1" applyProtection="1"/>
    <xf numFmtId="169" fontId="3" fillId="0" borderId="29" xfId="3" applyFont="1" applyBorder="1" applyProtection="1"/>
    <xf numFmtId="169" fontId="3" fillId="0" borderId="30" xfId="3" applyFont="1" applyBorder="1" applyProtection="1"/>
    <xf numFmtId="169" fontId="3" fillId="0" borderId="31" xfId="3" applyFont="1" applyBorder="1" applyProtection="1"/>
    <xf numFmtId="169" fontId="14" fillId="0" borderId="3" xfId="3" applyFont="1" applyBorder="1" applyProtection="1"/>
    <xf numFmtId="169" fontId="16" fillId="0" borderId="3" xfId="3" applyFont="1" applyBorder="1" applyProtection="1"/>
    <xf numFmtId="169" fontId="16" fillId="0" borderId="12" xfId="3" applyFont="1" applyBorder="1" applyProtection="1"/>
    <xf numFmtId="169" fontId="7" fillId="0" borderId="21" xfId="3" applyFont="1" applyBorder="1" applyProtection="1"/>
    <xf numFmtId="169" fontId="3" fillId="0" borderId="32" xfId="3" applyFont="1" applyBorder="1" applyProtection="1"/>
    <xf numFmtId="169" fontId="3" fillId="0" borderId="33" xfId="3" applyFont="1" applyBorder="1" applyProtection="1"/>
    <xf numFmtId="169" fontId="3" fillId="0" borderId="34" xfId="3" applyFont="1" applyBorder="1" applyProtection="1"/>
    <xf numFmtId="166" fontId="21" fillId="0" borderId="20" xfId="3" applyNumberFormat="1" applyFont="1" applyBorder="1" applyAlignment="1" applyProtection="1">
      <alignment horizontal="left"/>
    </xf>
    <xf numFmtId="169" fontId="7" fillId="0" borderId="0" xfId="3" applyFont="1" applyProtection="1"/>
    <xf numFmtId="166" fontId="3" fillId="0" borderId="0" xfId="3" applyNumberFormat="1" applyProtection="1"/>
    <xf numFmtId="165" fontId="3" fillId="0" borderId="0" xfId="3" applyNumberFormat="1" applyProtection="1"/>
    <xf numFmtId="10" fontId="3" fillId="0" borderId="0" xfId="3" applyNumberFormat="1" applyProtection="1"/>
    <xf numFmtId="168" fontId="3" fillId="0" borderId="0" xfId="3" applyNumberFormat="1" applyProtection="1"/>
    <xf numFmtId="0" fontId="0" fillId="0" borderId="0" xfId="0" applyFont="1"/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166" fontId="0" fillId="0" borderId="0" xfId="0" applyNumberFormat="1" applyFont="1" applyProtection="1"/>
    <xf numFmtId="0" fontId="23" fillId="2" borderId="0" xfId="0" applyFont="1" applyFill="1" applyBorder="1" applyAlignment="1"/>
    <xf numFmtId="167" fontId="23" fillId="2" borderId="0" xfId="0" applyNumberFormat="1" applyFont="1" applyFill="1" applyBorder="1" applyAlignment="1" applyProtection="1"/>
    <xf numFmtId="171" fontId="23" fillId="2" borderId="0" xfId="0" applyNumberFormat="1" applyFont="1" applyFill="1" applyBorder="1" applyAlignment="1" applyProtection="1"/>
    <xf numFmtId="0" fontId="23" fillId="2" borderId="35" xfId="0" applyFont="1" applyFill="1" applyBorder="1" applyAlignment="1"/>
    <xf numFmtId="167" fontId="23" fillId="2" borderId="36" xfId="0" applyNumberFormat="1" applyFont="1" applyFill="1" applyBorder="1" applyAlignment="1" applyProtection="1"/>
    <xf numFmtId="0" fontId="23" fillId="2" borderId="37" xfId="0" applyFont="1" applyFill="1" applyBorder="1" applyAlignment="1"/>
    <xf numFmtId="0" fontId="23" fillId="2" borderId="36" xfId="0" applyFont="1" applyFill="1" applyBorder="1" applyAlignment="1"/>
    <xf numFmtId="0" fontId="24" fillId="2" borderId="0" xfId="0" applyFont="1" applyFill="1" applyBorder="1" applyAlignment="1">
      <alignment horizontal="center"/>
    </xf>
    <xf numFmtId="171" fontId="23" fillId="2" borderId="36" xfId="0" applyNumberFormat="1" applyFont="1" applyFill="1" applyBorder="1" applyAlignment="1" applyProtection="1"/>
    <xf numFmtId="3" fontId="17" fillId="0" borderId="3" xfId="3" applyNumberFormat="1" applyFont="1" applyBorder="1" applyProtection="1">
      <protection locked="0"/>
    </xf>
    <xf numFmtId="0" fontId="1" fillId="0" borderId="0" xfId="0" applyFont="1"/>
    <xf numFmtId="172" fontId="17" fillId="0" borderId="3" xfId="1" applyFont="1" applyBorder="1" applyProtection="1">
      <protection locked="0"/>
    </xf>
    <xf numFmtId="172" fontId="17" fillId="0" borderId="3" xfId="1" applyFont="1" applyBorder="1" applyProtection="1"/>
    <xf numFmtId="172" fontId="17" fillId="0" borderId="12" xfId="1" applyFont="1" applyBorder="1" applyProtection="1"/>
    <xf numFmtId="172" fontId="17" fillId="0" borderId="4" xfId="1" applyFont="1" applyBorder="1" applyProtection="1"/>
    <xf numFmtId="172" fontId="17" fillId="0" borderId="5" xfId="1" applyFont="1" applyBorder="1" applyProtection="1"/>
    <xf numFmtId="172" fontId="20" fillId="0" borderId="12" xfId="1" applyFont="1" applyBorder="1" applyProtection="1"/>
    <xf numFmtId="172" fontId="20" fillId="0" borderId="5" xfId="1" applyFont="1" applyBorder="1" applyProtection="1"/>
    <xf numFmtId="172" fontId="18" fillId="0" borderId="5" xfId="1" applyFont="1" applyBorder="1" applyProtection="1"/>
    <xf numFmtId="172" fontId="3" fillId="0" borderId="34" xfId="1" applyFont="1" applyBorder="1" applyProtection="1"/>
    <xf numFmtId="172" fontId="22" fillId="0" borderId="5" xfId="1" applyFont="1" applyBorder="1" applyProtection="1"/>
    <xf numFmtId="172" fontId="3" fillId="0" borderId="31" xfId="1" applyFont="1" applyBorder="1" applyProtection="1"/>
    <xf numFmtId="164" fontId="17" fillId="0" borderId="5" xfId="2" applyFont="1" applyBorder="1" applyProtection="1"/>
    <xf numFmtId="164" fontId="17" fillId="0" borderId="12" xfId="2" applyFont="1" applyBorder="1" applyProtection="1"/>
    <xf numFmtId="164" fontId="17" fillId="0" borderId="3" xfId="2" applyFont="1" applyBorder="1" applyProtection="1"/>
    <xf numFmtId="169" fontId="26" fillId="0" borderId="2" xfId="3" applyFont="1" applyBorder="1" applyAlignment="1" applyProtection="1">
      <alignment horizontal="center"/>
    </xf>
    <xf numFmtId="169" fontId="11" fillId="3" borderId="4" xfId="3" applyFont="1" applyFill="1" applyBorder="1" applyProtection="1"/>
    <xf numFmtId="169" fontId="7" fillId="3" borderId="4" xfId="3" applyFont="1" applyFill="1" applyBorder="1" applyProtection="1"/>
    <xf numFmtId="169" fontId="7" fillId="3" borderId="17" xfId="3" applyFont="1" applyFill="1" applyBorder="1" applyProtection="1"/>
    <xf numFmtId="169" fontId="6" fillId="3" borderId="4" xfId="3" applyFont="1" applyFill="1" applyBorder="1" applyAlignment="1" applyProtection="1">
      <alignment horizontal="right" vertical="center"/>
    </xf>
    <xf numFmtId="169" fontId="6" fillId="3" borderId="0" xfId="3" applyFont="1" applyFill="1" applyAlignment="1" applyProtection="1">
      <alignment vertical="center"/>
    </xf>
    <xf numFmtId="169" fontId="6" fillId="3" borderId="0" xfId="3" applyFont="1" applyFill="1" applyAlignment="1" applyProtection="1">
      <alignment horizontal="left" vertical="center"/>
    </xf>
    <xf numFmtId="169" fontId="3" fillId="3" borderId="0" xfId="3" applyFont="1" applyFill="1" applyAlignment="1" applyProtection="1">
      <alignment vertical="center"/>
    </xf>
    <xf numFmtId="169" fontId="6" fillId="3" borderId="5" xfId="3" applyFont="1" applyFill="1" applyBorder="1" applyProtection="1"/>
    <xf numFmtId="169" fontId="7" fillId="3" borderId="4" xfId="3" applyFont="1" applyFill="1" applyBorder="1" applyAlignment="1" applyProtection="1">
      <alignment horizontal="right" vertical="center"/>
    </xf>
    <xf numFmtId="169" fontId="7" fillId="3" borderId="6" xfId="3" applyFont="1" applyFill="1" applyBorder="1" applyAlignment="1" applyProtection="1">
      <alignment horizontal="left" vertical="center"/>
    </xf>
    <xf numFmtId="170" fontId="8" fillId="3" borderId="6" xfId="3" applyNumberFormat="1" applyFont="1" applyFill="1" applyBorder="1" applyAlignment="1" applyProtection="1">
      <alignment horizontal="left" vertical="center"/>
    </xf>
    <xf numFmtId="169" fontId="3" fillId="3" borderId="6" xfId="3" applyFont="1" applyFill="1" applyBorder="1" applyProtection="1"/>
    <xf numFmtId="169" fontId="3" fillId="3" borderId="7" xfId="3" applyFont="1" applyFill="1" applyBorder="1" applyProtection="1"/>
    <xf numFmtId="169" fontId="10" fillId="3" borderId="8" xfId="3" applyFont="1" applyFill="1" applyBorder="1" applyAlignment="1" applyProtection="1">
      <alignment horizontal="center"/>
    </xf>
    <xf numFmtId="169" fontId="12" fillId="3" borderId="4" xfId="3" applyFont="1" applyFill="1" applyBorder="1" applyAlignment="1" applyProtection="1">
      <alignment horizontal="left"/>
      <protection locked="0"/>
    </xf>
    <xf numFmtId="169" fontId="13" fillId="3" borderId="0" xfId="3" applyFont="1" applyFill="1" applyProtection="1"/>
    <xf numFmtId="169" fontId="12" fillId="3" borderId="5" xfId="3" applyFont="1" applyFill="1" applyBorder="1" applyProtection="1"/>
    <xf numFmtId="169" fontId="15" fillId="3" borderId="3" xfId="3" applyFont="1" applyFill="1" applyBorder="1" applyAlignment="1" applyProtection="1">
      <alignment horizontal="center"/>
    </xf>
    <xf numFmtId="169" fontId="9" fillId="3" borderId="4" xfId="3" applyFont="1" applyFill="1" applyBorder="1" applyAlignment="1" applyProtection="1">
      <alignment horizontal="left"/>
      <protection locked="0"/>
    </xf>
    <xf numFmtId="169" fontId="9" fillId="3" borderId="0" xfId="3" applyFont="1" applyFill="1" applyProtection="1"/>
    <xf numFmtId="169" fontId="9" fillId="3" borderId="5" xfId="3" applyFont="1" applyFill="1" applyBorder="1" applyAlignment="1" applyProtection="1">
      <alignment horizontal="left"/>
      <protection locked="0"/>
    </xf>
    <xf numFmtId="169" fontId="10" fillId="3" borderId="3" xfId="3" applyFont="1" applyFill="1" applyBorder="1" applyAlignment="1" applyProtection="1">
      <alignment horizontal="center"/>
    </xf>
    <xf numFmtId="169" fontId="15" fillId="3" borderId="4" xfId="3" applyFont="1" applyFill="1" applyBorder="1" applyAlignment="1" applyProtection="1">
      <alignment horizontal="left"/>
    </xf>
    <xf numFmtId="169" fontId="9" fillId="3" borderId="0" xfId="3" applyFont="1" applyFill="1" applyAlignment="1" applyProtection="1">
      <alignment horizontal="left"/>
      <protection locked="0"/>
    </xf>
    <xf numFmtId="169" fontId="15" fillId="3" borderId="5" xfId="3" applyFont="1" applyFill="1" applyBorder="1" applyProtection="1"/>
    <xf numFmtId="169" fontId="15" fillId="3" borderId="16" xfId="3" applyFont="1" applyFill="1" applyBorder="1" applyAlignment="1" applyProtection="1">
      <alignment horizontal="center"/>
    </xf>
    <xf numFmtId="169" fontId="15" fillId="3" borderId="17" xfId="3" applyFont="1" applyFill="1" applyBorder="1" applyAlignment="1" applyProtection="1">
      <alignment horizontal="left"/>
    </xf>
    <xf numFmtId="169" fontId="9" fillId="3" borderId="6" xfId="3" applyFont="1" applyFill="1" applyBorder="1" applyProtection="1"/>
    <xf numFmtId="169" fontId="9" fillId="3" borderId="7" xfId="3" applyFont="1" applyFill="1" applyBorder="1" applyAlignment="1" applyProtection="1">
      <alignment horizontal="left"/>
      <protection locked="0"/>
    </xf>
  </cellXfs>
  <cellStyles count="5">
    <cellStyle name="Euro" xfId="1" xr:uid="{00000000-0005-0000-0000-000000000000}"/>
    <cellStyle name="Milliers" xfId="2" builtinId="3"/>
    <cellStyle name="Normal" xfId="0" builtinId="0"/>
    <cellStyle name="Normal_PAIE DECEMBRE" xfId="3" xr:uid="{00000000-0005-0000-0000-000003000000}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177585</xdr:colOff>
      <xdr:row>1</xdr:row>
      <xdr:rowOff>209872</xdr:rowOff>
    </xdr:from>
    <xdr:to>
      <xdr:col>3</xdr:col>
      <xdr:colOff>733230</xdr:colOff>
      <xdr:row>7</xdr:row>
      <xdr:rowOff>48431</xdr:rowOff>
    </xdr:to>
    <xdr:pic>
      <xdr:nvPicPr>
        <xdr:cNvPr id="1025" name="Picture 1" descr="C:\Users\jgreen\AppData\Local\Microsoft\Windows\Temporary Internet Files\Content.IE5\TPBSC90D\MCj03108500000[1].wmf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814" y="403601"/>
          <a:ext cx="2428357" cy="2663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showGridLines="0" tabSelected="1" workbookViewId="0">
      <selection activeCell="C10" sqref="C10"/>
    </sheetView>
  </sheetViews>
  <sheetFormatPr baseColWidth="10" defaultRowHeight="12.75"/>
  <sheetData>
    <row r="1" spans="1:1">
      <c r="A1" s="86" t="s">
        <v>0</v>
      </c>
    </row>
    <row r="2" spans="1:1">
      <c r="A2" s="86" t="s">
        <v>86</v>
      </c>
    </row>
    <row r="3" spans="1:1">
      <c r="A3" s="86" t="s">
        <v>1</v>
      </c>
    </row>
    <row r="4" spans="1:1">
      <c r="A4" s="86" t="s">
        <v>87</v>
      </c>
    </row>
    <row r="5" spans="1:1">
      <c r="A5" s="86" t="s">
        <v>1</v>
      </c>
    </row>
  </sheetData>
  <phoneticPr fontId="25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0"/>
  <sheetViews>
    <sheetView showGridLines="0" showZeros="0" zoomScale="59" workbookViewId="0">
      <selection activeCell="Q35" sqref="Q35"/>
    </sheetView>
  </sheetViews>
  <sheetFormatPr baseColWidth="10" defaultColWidth="12.5703125" defaultRowHeight="15"/>
  <cols>
    <col min="1" max="1" width="45.85546875" style="17" customWidth="1"/>
    <col min="2" max="2" width="7.42578125" style="17" hidden="1" customWidth="1"/>
    <col min="3" max="3" width="28" style="17" customWidth="1"/>
    <col min="4" max="4" width="12.5703125" style="17" customWidth="1"/>
    <col min="5" max="5" width="27.85546875" style="17" customWidth="1"/>
    <col min="6" max="6" width="12.5703125" style="17" hidden="1" customWidth="1"/>
    <col min="7" max="7" width="28" style="17" customWidth="1"/>
    <col min="8" max="8" width="12.5703125" style="17" customWidth="1"/>
    <col min="9" max="9" width="28" style="17" customWidth="1"/>
    <col min="10" max="10" width="12.5703125" style="17"/>
    <col min="11" max="11" width="0" style="17" hidden="1" customWidth="1"/>
    <col min="12" max="12" width="24.140625" style="17" hidden="1" customWidth="1"/>
    <col min="13" max="13" width="12.5703125" style="17" hidden="1" customWidth="1"/>
    <col min="14" max="14" width="12.5703125" style="17" customWidth="1"/>
    <col min="15" max="16384" width="12.5703125" style="17"/>
  </cols>
  <sheetData>
    <row r="1" spans="1:26" s="2" customFormat="1" ht="15.75" thickBot="1">
      <c r="A1" s="1"/>
      <c r="B1" s="1"/>
      <c r="C1" s="1"/>
      <c r="D1" s="1"/>
      <c r="E1" s="1"/>
      <c r="F1" s="1"/>
      <c r="G1" s="1"/>
      <c r="H1" s="1"/>
      <c r="I1" s="1"/>
    </row>
    <row r="2" spans="1:26" s="2" customFormat="1" ht="80.099999999999994" customHeight="1">
      <c r="A2" s="3" t="s">
        <v>2</v>
      </c>
      <c r="B2" s="4"/>
      <c r="C2" s="4"/>
      <c r="D2" s="5"/>
      <c r="E2" s="105" t="s">
        <v>3</v>
      </c>
      <c r="F2" s="106"/>
      <c r="G2" s="107" t="s">
        <v>4</v>
      </c>
      <c r="H2" s="108"/>
      <c r="I2" s="109"/>
    </row>
    <row r="3" spans="1:26" s="2" customFormat="1" ht="24.95" customHeight="1" thickBot="1">
      <c r="A3" s="6"/>
      <c r="B3" s="7"/>
      <c r="D3" s="8"/>
      <c r="E3" s="110" t="s">
        <v>5</v>
      </c>
      <c r="F3" s="111"/>
      <c r="G3" s="112">
        <v>42369</v>
      </c>
      <c r="H3" s="113"/>
      <c r="I3" s="114"/>
      <c r="M3" s="9"/>
    </row>
    <row r="4" spans="1:26" s="2" customFormat="1" ht="36" thickTop="1">
      <c r="A4" s="101" t="s">
        <v>85</v>
      </c>
      <c r="B4" s="7"/>
      <c r="D4" s="8"/>
      <c r="E4" s="115" t="s">
        <v>6</v>
      </c>
      <c r="F4" s="102"/>
      <c r="G4" s="116" t="s">
        <v>7</v>
      </c>
      <c r="H4" s="117"/>
      <c r="I4" s="118"/>
      <c r="L4" s="10" t="s">
        <v>8</v>
      </c>
      <c r="M4" s="11">
        <f>I17+I18+I19</f>
        <v>1500</v>
      </c>
    </row>
    <row r="5" spans="1:26" s="2" customFormat="1" ht="33" customHeight="1">
      <c r="A5" s="12" t="s">
        <v>9</v>
      </c>
      <c r="B5" s="7"/>
      <c r="D5" s="8"/>
      <c r="E5" s="119"/>
      <c r="F5" s="103"/>
      <c r="G5" s="120" t="s">
        <v>10</v>
      </c>
      <c r="H5" s="121" t="s">
        <v>11</v>
      </c>
      <c r="I5" s="122"/>
      <c r="L5" s="13" t="s">
        <v>12</v>
      </c>
      <c r="M5" s="14">
        <v>1958</v>
      </c>
    </row>
    <row r="6" spans="1:26" s="2" customFormat="1" ht="26.1" customHeight="1" thickBot="1">
      <c r="A6" s="12" t="s">
        <v>13</v>
      </c>
      <c r="B6" s="7"/>
      <c r="D6" s="8"/>
      <c r="E6" s="123" t="s">
        <v>14</v>
      </c>
      <c r="F6" s="103"/>
      <c r="G6" s="124" t="s">
        <v>15</v>
      </c>
      <c r="H6" s="125" t="s">
        <v>16</v>
      </c>
      <c r="I6" s="126"/>
      <c r="L6" s="15" t="s">
        <v>17</v>
      </c>
      <c r="M6" s="16">
        <f>M4-M5</f>
        <v>-458</v>
      </c>
    </row>
    <row r="7" spans="1:26" s="2" customFormat="1" ht="24" customHeight="1" thickTop="1">
      <c r="A7" s="12" t="s">
        <v>18</v>
      </c>
      <c r="B7" s="7"/>
      <c r="D7" s="8"/>
      <c r="E7" s="119"/>
      <c r="F7" s="103"/>
      <c r="G7" s="124" t="s">
        <v>19</v>
      </c>
      <c r="H7" s="125" t="s">
        <v>20</v>
      </c>
      <c r="I7" s="12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2" customFormat="1" ht="24" customHeight="1">
      <c r="A8" s="18"/>
      <c r="B8" s="19"/>
      <c r="D8" s="8"/>
      <c r="E8" s="127" t="s">
        <v>21</v>
      </c>
      <c r="F8" s="104"/>
      <c r="G8" s="128" t="s">
        <v>22</v>
      </c>
      <c r="H8" s="129" t="s">
        <v>23</v>
      </c>
      <c r="I8" s="130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2" customFormat="1" ht="24.95" customHeight="1">
      <c r="A9" s="20"/>
      <c r="B9" s="21"/>
      <c r="C9" s="21"/>
      <c r="D9" s="21"/>
      <c r="E9" s="22"/>
      <c r="I9" s="23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2" customFormat="1" ht="30">
      <c r="A10" s="24"/>
      <c r="C10" s="25" t="s">
        <v>24</v>
      </c>
      <c r="D10" s="26"/>
      <c r="E10" s="27"/>
      <c r="G10" s="25" t="s">
        <v>25</v>
      </c>
      <c r="H10" s="26"/>
      <c r="I10" s="2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" customFormat="1" ht="24.95" customHeight="1" thickBot="1">
      <c r="A11" s="29"/>
      <c r="E11" s="22"/>
      <c r="I11" s="23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36" customFormat="1" ht="24.95" customHeight="1" thickBot="1">
      <c r="A12" s="30"/>
      <c r="B12" s="31" t="s">
        <v>26</v>
      </c>
      <c r="C12" s="32" t="s">
        <v>27</v>
      </c>
      <c r="D12" s="32" t="s">
        <v>28</v>
      </c>
      <c r="E12" s="33" t="s">
        <v>29</v>
      </c>
      <c r="F12" s="32" t="s">
        <v>26</v>
      </c>
      <c r="G12" s="32" t="s">
        <v>27</v>
      </c>
      <c r="H12" s="32" t="s">
        <v>28</v>
      </c>
      <c r="I12" s="34" t="s">
        <v>30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24" customHeight="1">
      <c r="A13" s="37"/>
      <c r="C13" s="38"/>
      <c r="D13" s="38"/>
      <c r="E13" s="39"/>
      <c r="F13" s="38"/>
      <c r="G13" s="38"/>
      <c r="H13" s="38"/>
      <c r="I13" s="4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" customFormat="1" ht="24" customHeight="1">
      <c r="A14" s="41" t="s">
        <v>31</v>
      </c>
      <c r="B14" s="42"/>
      <c r="C14" s="38"/>
      <c r="D14" s="38"/>
      <c r="E14" s="39"/>
      <c r="F14" s="38"/>
      <c r="G14" s="85">
        <v>150</v>
      </c>
      <c r="H14" s="38"/>
      <c r="I14" s="4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2" customFormat="1" ht="24" customHeight="1">
      <c r="A15" s="41" t="s">
        <v>32</v>
      </c>
      <c r="B15" s="42"/>
      <c r="C15" s="38"/>
      <c r="D15" s="38"/>
      <c r="E15" s="39"/>
      <c r="F15" s="38"/>
      <c r="G15" s="85">
        <v>150</v>
      </c>
      <c r="H15" s="38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2" customFormat="1" ht="24" customHeight="1">
      <c r="A16" s="43"/>
      <c r="B16" s="42"/>
      <c r="C16" s="38"/>
      <c r="D16" s="38"/>
      <c r="E16" s="39"/>
      <c r="F16" s="38"/>
      <c r="G16" s="38"/>
      <c r="H16" s="38"/>
      <c r="I16" s="4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" customFormat="1" ht="24" customHeight="1">
      <c r="A17" s="44" t="s">
        <v>33</v>
      </c>
      <c r="B17" s="45">
        <v>0</v>
      </c>
      <c r="C17" s="38"/>
      <c r="D17" s="38"/>
      <c r="E17" s="39"/>
      <c r="F17" s="38">
        <v>1</v>
      </c>
      <c r="G17" s="87">
        <v>1500</v>
      </c>
      <c r="H17" s="47">
        <v>1</v>
      </c>
      <c r="I17" s="91">
        <f t="shared" ref="I17:I31" si="0">F17*G17*H17</f>
        <v>1500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2" customFormat="1" ht="24" customHeight="1">
      <c r="A18" s="41" t="s">
        <v>34</v>
      </c>
      <c r="B18" s="42">
        <v>0</v>
      </c>
      <c r="C18" s="38"/>
      <c r="D18" s="38"/>
      <c r="E18" s="39"/>
      <c r="F18" s="38">
        <v>1</v>
      </c>
      <c r="G18" s="46">
        <v>0</v>
      </c>
      <c r="H18" s="48">
        <v>0</v>
      </c>
      <c r="I18" s="98">
        <f t="shared" si="0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2" customFormat="1" ht="24" customHeight="1">
      <c r="A19" s="41" t="s">
        <v>35</v>
      </c>
      <c r="B19" s="42">
        <v>0</v>
      </c>
      <c r="C19" s="38"/>
      <c r="D19" s="38"/>
      <c r="E19" s="39"/>
      <c r="F19" s="38">
        <v>1</v>
      </c>
      <c r="G19" s="48"/>
      <c r="H19" s="38"/>
      <c r="I19" s="98">
        <f t="shared" si="0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" customFormat="1" ht="24" customHeight="1">
      <c r="A20" s="43"/>
      <c r="B20" s="42"/>
      <c r="C20" s="38"/>
      <c r="D20" s="38"/>
      <c r="E20" s="39">
        <f t="shared" ref="E20:E31" si="1">B20*C20*D20</f>
        <v>0</v>
      </c>
      <c r="F20" s="38">
        <v>1</v>
      </c>
      <c r="G20" s="38"/>
      <c r="H20" s="38"/>
      <c r="I20" s="98">
        <f t="shared" si="0"/>
        <v>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2" customFormat="1" ht="24" customHeight="1">
      <c r="A21" s="41" t="s">
        <v>36</v>
      </c>
      <c r="B21" s="42">
        <v>1</v>
      </c>
      <c r="C21" s="88">
        <f>$M$4</f>
        <v>1500</v>
      </c>
      <c r="D21" s="49">
        <v>0.128</v>
      </c>
      <c r="E21" s="89">
        <f t="shared" si="1"/>
        <v>192</v>
      </c>
      <c r="F21" s="38">
        <v>1</v>
      </c>
      <c r="G21" s="88">
        <f>$M$4</f>
        <v>1500</v>
      </c>
      <c r="H21" s="49">
        <v>6.8000000000000005E-2</v>
      </c>
      <c r="I21" s="91">
        <f t="shared" si="0"/>
        <v>102.00000000000001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2" customFormat="1" ht="24" customHeight="1">
      <c r="A22" s="41" t="s">
        <v>37</v>
      </c>
      <c r="B22" s="42">
        <v>1</v>
      </c>
      <c r="C22" s="88">
        <f>$M$4</f>
        <v>1500</v>
      </c>
      <c r="D22" s="49">
        <v>0</v>
      </c>
      <c r="E22" s="99">
        <f t="shared" si="1"/>
        <v>0</v>
      </c>
      <c r="F22" s="38">
        <v>1</v>
      </c>
      <c r="G22" s="88">
        <f>$M$4</f>
        <v>1500</v>
      </c>
      <c r="H22" s="49">
        <v>1E-3</v>
      </c>
      <c r="I22" s="91">
        <f t="shared" si="0"/>
        <v>1.5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" customFormat="1" ht="24" customHeight="1">
      <c r="A23" s="41" t="s">
        <v>38</v>
      </c>
      <c r="B23" s="42">
        <v>1</v>
      </c>
      <c r="C23" s="88">
        <f>$M$4</f>
        <v>1500</v>
      </c>
      <c r="D23" s="49">
        <v>1.6E-2</v>
      </c>
      <c r="E23" s="89">
        <f t="shared" si="1"/>
        <v>24</v>
      </c>
      <c r="F23" s="38">
        <v>1</v>
      </c>
      <c r="G23" s="88">
        <f>$M$4</f>
        <v>1500</v>
      </c>
      <c r="H23" s="49">
        <v>0</v>
      </c>
      <c r="I23" s="98">
        <f t="shared" si="0"/>
        <v>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2" customFormat="1" ht="24" customHeight="1">
      <c r="A24" s="41" t="s">
        <v>38</v>
      </c>
      <c r="B24" s="42">
        <v>1</v>
      </c>
      <c r="C24" s="88">
        <f>IF($M$6&gt;0,$M$5,$M$4)</f>
        <v>1500</v>
      </c>
      <c r="D24" s="49">
        <v>8.2000000000000003E-2</v>
      </c>
      <c r="E24" s="89">
        <f t="shared" si="1"/>
        <v>123</v>
      </c>
      <c r="F24" s="38">
        <v>1</v>
      </c>
      <c r="G24" s="88">
        <f>IF($M$6&gt;0,$M$5,$M$4)</f>
        <v>1500</v>
      </c>
      <c r="H24" s="49">
        <v>6.5500000000000003E-2</v>
      </c>
      <c r="I24" s="91">
        <f t="shared" si="0"/>
        <v>98.25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2" customFormat="1" ht="24" customHeight="1">
      <c r="A25" s="41" t="s">
        <v>39</v>
      </c>
      <c r="B25" s="42">
        <v>1</v>
      </c>
      <c r="C25" s="88">
        <f>$M$4</f>
        <v>1500</v>
      </c>
      <c r="D25" s="49">
        <v>0</v>
      </c>
      <c r="E25" s="99">
        <f t="shared" si="1"/>
        <v>0</v>
      </c>
      <c r="F25" s="38">
        <v>1</v>
      </c>
      <c r="G25" s="88">
        <f>$M$4</f>
        <v>1500</v>
      </c>
      <c r="H25" s="49">
        <v>0</v>
      </c>
      <c r="I25" s="98">
        <f t="shared" si="0"/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2" customFormat="1" ht="24" customHeight="1">
      <c r="A26" s="50" t="s">
        <v>40</v>
      </c>
      <c r="B26" s="42">
        <v>1</v>
      </c>
      <c r="C26" s="88">
        <f>$M$4</f>
        <v>1500</v>
      </c>
      <c r="D26" s="49">
        <v>0.01</v>
      </c>
      <c r="E26" s="89">
        <f t="shared" si="1"/>
        <v>15</v>
      </c>
      <c r="F26" s="38">
        <v>0</v>
      </c>
      <c r="G26" s="88">
        <f>$M$4</f>
        <v>1500</v>
      </c>
      <c r="H26" s="49">
        <v>0</v>
      </c>
      <c r="I26" s="98">
        <f t="shared" si="0"/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2" customFormat="1" ht="24" customHeight="1">
      <c r="A27" s="43"/>
      <c r="B27" s="42"/>
      <c r="C27" s="88"/>
      <c r="D27" s="49">
        <v>0</v>
      </c>
      <c r="E27" s="99">
        <f t="shared" si="1"/>
        <v>0</v>
      </c>
      <c r="F27" s="38"/>
      <c r="G27" s="88"/>
      <c r="H27" s="49">
        <v>0</v>
      </c>
      <c r="I27" s="98">
        <f t="shared" si="0"/>
        <v>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" customFormat="1" ht="24" customHeight="1">
      <c r="A28" s="41" t="s">
        <v>41</v>
      </c>
      <c r="B28" s="42">
        <v>1</v>
      </c>
      <c r="C28" s="88">
        <f>IF($M$6&gt;0,$M$5,$M$4)</f>
        <v>1500</v>
      </c>
      <c r="D28" s="49">
        <v>1E-3</v>
      </c>
      <c r="E28" s="89">
        <f t="shared" si="1"/>
        <v>1.5</v>
      </c>
      <c r="F28" s="38">
        <v>1</v>
      </c>
      <c r="G28" s="88">
        <f>IF($M$6&gt;0,$M$5,$M$4)</f>
        <v>1500</v>
      </c>
      <c r="H28" s="49">
        <v>0</v>
      </c>
      <c r="I28" s="98">
        <f t="shared" si="0"/>
        <v>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2" customFormat="1" ht="24" customHeight="1">
      <c r="A29" s="43"/>
      <c r="B29" s="42"/>
      <c r="C29" s="88"/>
      <c r="D29" s="49">
        <v>0</v>
      </c>
      <c r="E29" s="99">
        <f t="shared" si="1"/>
        <v>0</v>
      </c>
      <c r="F29" s="51"/>
      <c r="G29" s="90"/>
      <c r="H29" s="52">
        <v>0</v>
      </c>
      <c r="I29" s="98">
        <f t="shared" si="0"/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2" customFormat="1" ht="24" customHeight="1">
      <c r="A30" s="43"/>
      <c r="B30" s="42"/>
      <c r="C30" s="88"/>
      <c r="D30" s="49">
        <v>0</v>
      </c>
      <c r="E30" s="99">
        <f t="shared" si="1"/>
        <v>0</v>
      </c>
      <c r="F30" s="38"/>
      <c r="G30" s="88"/>
      <c r="H30" s="49">
        <v>0</v>
      </c>
      <c r="I30" s="98">
        <f t="shared" si="0"/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2" customFormat="1" ht="24" customHeight="1">
      <c r="A31" s="41" t="s">
        <v>42</v>
      </c>
      <c r="B31" s="42">
        <v>1</v>
      </c>
      <c r="C31" s="88">
        <f>IF($M$6&gt;0,$M$5,$M$4)</f>
        <v>1500</v>
      </c>
      <c r="D31" s="49">
        <v>0.03</v>
      </c>
      <c r="E31" s="89">
        <f t="shared" si="1"/>
        <v>45</v>
      </c>
      <c r="F31" s="38">
        <v>1</v>
      </c>
      <c r="G31" s="88">
        <f>IF($M$6&gt;0,$M$5,$M$4)</f>
        <v>1500</v>
      </c>
      <c r="H31" s="49">
        <v>0.02</v>
      </c>
      <c r="I31" s="91">
        <f t="shared" si="0"/>
        <v>30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2" customFormat="1" ht="24" customHeight="1">
      <c r="A32" s="41" t="s">
        <v>43</v>
      </c>
      <c r="B32" s="42">
        <v>1</v>
      </c>
      <c r="C32" s="88">
        <f>IF($M$6&gt;0,$M$5,$M$4)</f>
        <v>1500</v>
      </c>
      <c r="D32" s="49">
        <v>0</v>
      </c>
      <c r="E32" s="89">
        <f>IF(G15&lt;&gt;0,Taux!$D15*B32,0)</f>
        <v>140.19</v>
      </c>
      <c r="F32" s="38">
        <v>1</v>
      </c>
      <c r="G32" s="88">
        <f>IF($M$6&gt;0,$M$5,$M$4)</f>
        <v>1500</v>
      </c>
      <c r="H32" s="49">
        <v>0</v>
      </c>
      <c r="I32" s="91">
        <f>IF(G15&lt;&gt;0,Taux!$F15*F32,0)</f>
        <v>70.099999999999994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2" customFormat="1" ht="24" customHeight="1">
      <c r="A33" s="41" t="s">
        <v>44</v>
      </c>
      <c r="B33" s="42">
        <v>1</v>
      </c>
      <c r="C33" s="88">
        <f>IF($M$4&gt;$M$5,$M$5,IF($M$4&gt;$M$5/2,$M$4,IF($M$4&gt;0,$M$5/2,0)))</f>
        <v>1500</v>
      </c>
      <c r="D33" s="49">
        <v>1.4999999999999999E-2</v>
      </c>
      <c r="E33" s="89">
        <f>B33*C33*D33</f>
        <v>22.5</v>
      </c>
      <c r="F33" s="38">
        <v>1</v>
      </c>
      <c r="G33" s="88">
        <f>IF($M$4&gt;$M$5,$M$5,IF($M$4&gt;$M$5/2,$M$4,IF($M$4&gt;0,$M$5/2,0)))</f>
        <v>1500</v>
      </c>
      <c r="H33" s="49">
        <v>0</v>
      </c>
      <c r="I33" s="98">
        <f>F33*G33*H33</f>
        <v>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2" customFormat="1" ht="24" customHeight="1">
      <c r="A34" s="43"/>
      <c r="B34" s="42"/>
      <c r="C34" s="88"/>
      <c r="D34" s="49">
        <v>0</v>
      </c>
      <c r="E34" s="99">
        <f>B34*C34*D34</f>
        <v>0</v>
      </c>
      <c r="F34" s="38"/>
      <c r="G34" s="88"/>
      <c r="H34" s="49">
        <v>0</v>
      </c>
      <c r="I34" s="98">
        <f>F34*G34*H34</f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2" customFormat="1" ht="24" customHeight="1">
      <c r="A35" s="41" t="s">
        <v>45</v>
      </c>
      <c r="B35" s="42">
        <v>1</v>
      </c>
      <c r="C35" s="100">
        <f>IF($M$6&gt;0,$M$6,0)</f>
        <v>0</v>
      </c>
      <c r="D35" s="49">
        <v>3.6000000000000002E-4</v>
      </c>
      <c r="E35" s="99">
        <f>B35*C35*D35</f>
        <v>0</v>
      </c>
      <c r="F35" s="38">
        <v>1</v>
      </c>
      <c r="G35" s="100">
        <f>IF($M$6&gt;0,$M$6,0)</f>
        <v>0</v>
      </c>
      <c r="H35" s="49">
        <v>2.4000000000000001E-4</v>
      </c>
      <c r="I35" s="98">
        <f>F35*G35*H35</f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2" customFormat="1" ht="24" customHeight="1">
      <c r="A36" s="41" t="s">
        <v>46</v>
      </c>
      <c r="B36" s="42">
        <v>1</v>
      </c>
      <c r="C36" s="88"/>
      <c r="D36" s="49">
        <v>0</v>
      </c>
      <c r="E36" s="89">
        <f>IF(G15&lt;&gt;0,Taux!$D19*B36,0)</f>
        <v>4.4950000000000001</v>
      </c>
      <c r="F36" s="38">
        <v>1</v>
      </c>
      <c r="G36" s="88"/>
      <c r="H36" s="49">
        <v>0</v>
      </c>
      <c r="I36" s="91">
        <f>IF(G15&lt;&gt;0,Taux!$F19*F36,0)</f>
        <v>2.9969999999999999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2" customFormat="1" ht="24" customHeight="1">
      <c r="A37" s="43"/>
      <c r="B37" s="42"/>
      <c r="C37" s="88"/>
      <c r="D37" s="49">
        <v>0</v>
      </c>
      <c r="E37" s="99">
        <f t="shared" ref="E37:E43" si="2">B37*C37*D37</f>
        <v>0</v>
      </c>
      <c r="F37" s="38"/>
      <c r="G37" s="88"/>
      <c r="H37" s="49">
        <v>0</v>
      </c>
      <c r="I37" s="98">
        <f t="shared" ref="I37:I50" si="3">F37*G37*H37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2" customFormat="1" ht="24" customHeight="1">
      <c r="A38" s="43"/>
      <c r="B38" s="42"/>
      <c r="C38" s="88"/>
      <c r="D38" s="49">
        <v>0</v>
      </c>
      <c r="E38" s="99">
        <f t="shared" si="2"/>
        <v>0</v>
      </c>
      <c r="F38" s="38"/>
      <c r="G38" s="88"/>
      <c r="H38" s="49">
        <v>0</v>
      </c>
      <c r="I38" s="98">
        <f t="shared" si="3"/>
        <v>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2" customFormat="1" ht="24" customHeight="1">
      <c r="A39" s="41" t="s">
        <v>47</v>
      </c>
      <c r="B39" s="42">
        <v>1</v>
      </c>
      <c r="C39" s="88">
        <f>IF($M$6&gt;0,$M$5,$M$4)</f>
        <v>1500</v>
      </c>
      <c r="D39" s="49">
        <v>4.7100000000000003E-2</v>
      </c>
      <c r="E39" s="89">
        <f t="shared" si="2"/>
        <v>70.650000000000006</v>
      </c>
      <c r="F39" s="38">
        <v>1</v>
      </c>
      <c r="G39" s="88">
        <f>IF($M$6&gt;0,$M$5,$M$4)</f>
        <v>1500</v>
      </c>
      <c r="H39" s="49">
        <v>2.7900000000000001E-2</v>
      </c>
      <c r="I39" s="91">
        <f t="shared" si="3"/>
        <v>41.85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2" customFormat="1" ht="24" customHeight="1">
      <c r="A40" s="41" t="s">
        <v>47</v>
      </c>
      <c r="B40" s="42">
        <v>1</v>
      </c>
      <c r="C40" s="100">
        <f>IF($M$6&gt;0,$M$6,0)</f>
        <v>0</v>
      </c>
      <c r="D40" s="49">
        <v>4.8300000000000003E-2</v>
      </c>
      <c r="E40" s="99">
        <f t="shared" si="2"/>
        <v>0</v>
      </c>
      <c r="F40" s="38">
        <v>1</v>
      </c>
      <c r="G40" s="100">
        <f>IF($M$6&gt;0,$M$6,0)</f>
        <v>0</v>
      </c>
      <c r="H40" s="49">
        <v>3.3700000000000001E-2</v>
      </c>
      <c r="I40" s="98">
        <f t="shared" si="3"/>
        <v>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2" customFormat="1" ht="24" customHeight="1">
      <c r="A41" s="41" t="s">
        <v>48</v>
      </c>
      <c r="B41" s="42">
        <v>1</v>
      </c>
      <c r="C41" s="88"/>
      <c r="D41" s="49">
        <v>0</v>
      </c>
      <c r="E41" s="99">
        <f t="shared" si="2"/>
        <v>0</v>
      </c>
      <c r="F41" s="38">
        <v>1</v>
      </c>
      <c r="G41" s="88"/>
      <c r="H41" s="49">
        <v>0</v>
      </c>
      <c r="I41" s="98">
        <f t="shared" si="3"/>
        <v>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s="2" customFormat="1" ht="24" customHeight="1">
      <c r="A42" s="41" t="s">
        <v>49</v>
      </c>
      <c r="B42" s="42">
        <v>1</v>
      </c>
      <c r="C42" s="88">
        <f>$M$4</f>
        <v>1500</v>
      </c>
      <c r="D42" s="49">
        <v>3.5000000000000001E-3</v>
      </c>
      <c r="E42" s="89">
        <f t="shared" si="2"/>
        <v>5.25</v>
      </c>
      <c r="F42" s="38">
        <v>1</v>
      </c>
      <c r="G42" s="88">
        <f>$M$4</f>
        <v>1500</v>
      </c>
      <c r="H42" s="49">
        <v>0</v>
      </c>
      <c r="I42" s="98">
        <f t="shared" si="3"/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s="2" customFormat="1" ht="24" customHeight="1">
      <c r="A43" s="43"/>
      <c r="B43" s="42"/>
      <c r="C43" s="88"/>
      <c r="D43" s="49">
        <v>0</v>
      </c>
      <c r="E43" s="99">
        <f t="shared" si="2"/>
        <v>0</v>
      </c>
      <c r="F43" s="38"/>
      <c r="G43" s="88"/>
      <c r="H43" s="49">
        <v>0</v>
      </c>
      <c r="I43" s="98">
        <f t="shared" si="3"/>
        <v>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s="2" customFormat="1" ht="24" customHeight="1">
      <c r="A44" s="41" t="s">
        <v>50</v>
      </c>
      <c r="B44" s="42">
        <v>1</v>
      </c>
      <c r="C44" s="88"/>
      <c r="D44" s="49">
        <v>0</v>
      </c>
      <c r="E44" s="89">
        <f>IF(G15&lt;&gt;0,Taux!$D27*B44,0)</f>
        <v>26.08</v>
      </c>
      <c r="F44" s="38">
        <v>0</v>
      </c>
      <c r="G44" s="88"/>
      <c r="H44" s="49">
        <v>0</v>
      </c>
      <c r="I44" s="98">
        <f t="shared" si="3"/>
        <v>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s="2" customFormat="1" ht="24" customHeight="1">
      <c r="A45" s="43"/>
      <c r="B45" s="42"/>
      <c r="C45" s="88"/>
      <c r="D45" s="49">
        <v>0</v>
      </c>
      <c r="E45" s="99">
        <f t="shared" ref="E45:E51" si="4">B45*C45*D45</f>
        <v>0</v>
      </c>
      <c r="F45" s="38"/>
      <c r="G45" s="88"/>
      <c r="H45" s="49">
        <v>0</v>
      </c>
      <c r="I45" s="98">
        <f t="shared" si="3"/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s="2" customFormat="1" ht="24" customHeight="1">
      <c r="A46" s="41" t="s">
        <v>51</v>
      </c>
      <c r="B46" s="42">
        <v>1</v>
      </c>
      <c r="C46" s="88">
        <f>$M$4</f>
        <v>1500</v>
      </c>
      <c r="D46" s="49">
        <v>1.5E-3</v>
      </c>
      <c r="E46" s="89">
        <f t="shared" si="4"/>
        <v>2.25</v>
      </c>
      <c r="F46" s="38">
        <v>0</v>
      </c>
      <c r="G46" s="88">
        <f>$M$4</f>
        <v>1500</v>
      </c>
      <c r="H46" s="49">
        <v>0</v>
      </c>
      <c r="I46" s="98">
        <f t="shared" si="3"/>
        <v>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2" customFormat="1" ht="24" customHeight="1">
      <c r="A47" s="43"/>
      <c r="B47" s="42"/>
      <c r="C47" s="88"/>
      <c r="D47" s="49">
        <v>0</v>
      </c>
      <c r="E47" s="99">
        <f t="shared" si="4"/>
        <v>0</v>
      </c>
      <c r="F47" s="38"/>
      <c r="G47" s="88"/>
      <c r="H47" s="49">
        <v>0</v>
      </c>
      <c r="I47" s="98">
        <f t="shared" si="3"/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2" customFormat="1" ht="24" customHeight="1">
      <c r="A48" s="41" t="s">
        <v>52</v>
      </c>
      <c r="B48" s="42">
        <v>1</v>
      </c>
      <c r="C48" s="88">
        <f>$M$4</f>
        <v>1500</v>
      </c>
      <c r="D48" s="49">
        <v>5.045E-3</v>
      </c>
      <c r="E48" s="89">
        <f t="shared" si="4"/>
        <v>7.5674999999999999</v>
      </c>
      <c r="F48" s="38">
        <v>0</v>
      </c>
      <c r="G48" s="88">
        <f>$M$4</f>
        <v>1500</v>
      </c>
      <c r="H48" s="49">
        <v>0</v>
      </c>
      <c r="I48" s="98">
        <f t="shared" si="3"/>
        <v>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2" customFormat="1" ht="24" customHeight="1">
      <c r="A49" s="43"/>
      <c r="B49" s="42"/>
      <c r="C49" s="88"/>
      <c r="D49" s="49">
        <v>0</v>
      </c>
      <c r="E49" s="99">
        <f t="shared" si="4"/>
        <v>0</v>
      </c>
      <c r="F49" s="38"/>
      <c r="G49" s="88"/>
      <c r="H49" s="49">
        <v>0</v>
      </c>
      <c r="I49" s="98">
        <f t="shared" si="3"/>
        <v>0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s="2" customFormat="1" ht="24" customHeight="1">
      <c r="A50" s="41" t="s">
        <v>53</v>
      </c>
      <c r="B50" s="42"/>
      <c r="C50" s="88"/>
      <c r="D50" s="49">
        <v>0</v>
      </c>
      <c r="E50" s="99">
        <f t="shared" si="4"/>
        <v>0</v>
      </c>
      <c r="F50" s="38">
        <v>1</v>
      </c>
      <c r="G50" s="88">
        <f>0.95*$M$4</f>
        <v>1425</v>
      </c>
      <c r="H50" s="49">
        <v>2.4E-2</v>
      </c>
      <c r="I50" s="91">
        <f t="shared" si="3"/>
        <v>34.200000000000003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s="2" customFormat="1" ht="24" customHeight="1" thickBot="1">
      <c r="A51" s="41" t="s">
        <v>54</v>
      </c>
      <c r="B51" s="42"/>
      <c r="C51" s="88"/>
      <c r="D51" s="49">
        <v>0</v>
      </c>
      <c r="E51" s="99">
        <f t="shared" si="4"/>
        <v>0</v>
      </c>
      <c r="F51" s="38">
        <v>1</v>
      </c>
      <c r="G51" s="88"/>
      <c r="H51" s="53">
        <v>1</v>
      </c>
      <c r="I51" s="91">
        <f>IF(I50&gt;ABS(Taux!$F35),Taux!$F35*H51,-$I50)</f>
        <v>-34.200000000000003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2" customFormat="1" ht="24.95" customHeight="1">
      <c r="A52" s="54"/>
      <c r="B52" s="55"/>
      <c r="C52" s="56"/>
      <c r="D52" s="56"/>
      <c r="E52" s="57"/>
      <c r="F52" s="56"/>
      <c r="G52" s="56"/>
      <c r="H52" s="56"/>
      <c r="I52" s="5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s="2" customFormat="1" ht="24.95" customHeight="1">
      <c r="A53" s="44" t="s">
        <v>55</v>
      </c>
      <c r="B53" s="45"/>
      <c r="C53" s="59"/>
      <c r="D53" s="59"/>
      <c r="E53" s="92">
        <f>SUM(E21:E51)</f>
        <v>679.48250000000007</v>
      </c>
      <c r="F53" s="59"/>
      <c r="G53" s="59"/>
      <c r="H53" s="59"/>
      <c r="I53" s="93">
        <f>SUM(I21:I51)</f>
        <v>346.69700000000006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2" customFormat="1" ht="24.95" customHeight="1" thickBot="1">
      <c r="A54" s="37"/>
      <c r="C54" s="8"/>
      <c r="D54" s="8"/>
      <c r="E54" s="22"/>
      <c r="F54" s="8"/>
      <c r="G54" s="8"/>
      <c r="H54" s="8"/>
      <c r="I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s="2" customFormat="1" ht="24.95" customHeight="1">
      <c r="A55" s="54"/>
      <c r="B55" s="55"/>
      <c r="C55" s="56"/>
      <c r="D55" s="56"/>
      <c r="E55" s="57"/>
      <c r="F55" s="56"/>
      <c r="G55" s="56"/>
      <c r="H55" s="56"/>
      <c r="I55" s="5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s="2" customFormat="1" ht="24.95" customHeight="1">
      <c r="A56" s="44" t="s">
        <v>56</v>
      </c>
      <c r="B56" s="45"/>
      <c r="C56" s="60"/>
      <c r="D56" s="60"/>
      <c r="E56" s="61"/>
      <c r="F56" s="60"/>
      <c r="G56" s="60"/>
      <c r="H56" s="60"/>
      <c r="I56" s="94">
        <f>I17+I18+I19-I53+I50+I51</f>
        <v>1153.3029999999999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2" customFormat="1" ht="24.95" customHeight="1" thickBot="1">
      <c r="A57" s="62"/>
      <c r="B57" s="1"/>
      <c r="C57" s="63"/>
      <c r="D57" s="63"/>
      <c r="E57" s="64"/>
      <c r="F57" s="63"/>
      <c r="G57" s="63"/>
      <c r="H57" s="63"/>
      <c r="I57" s="65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s="2" customFormat="1" ht="24.95" customHeight="1">
      <c r="A58" s="54"/>
      <c r="B58" s="55"/>
      <c r="C58" s="56"/>
      <c r="D58" s="56"/>
      <c r="E58" s="57"/>
      <c r="F58" s="56"/>
      <c r="G58" s="56"/>
      <c r="H58" s="56"/>
      <c r="I58" s="9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s="2" customFormat="1" ht="30">
      <c r="A59" s="66" t="s">
        <v>57</v>
      </c>
      <c r="C59" s="8"/>
      <c r="D59" s="8"/>
      <c r="E59" s="22"/>
      <c r="F59" s="8"/>
      <c r="G59" s="8"/>
      <c r="H59" s="8"/>
      <c r="I59" s="96">
        <f>I17+I18+I19-I53</f>
        <v>1153.3029999999999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s="2" customFormat="1" ht="24.95" customHeight="1" thickBot="1">
      <c r="A60" s="62"/>
      <c r="B60" s="1"/>
      <c r="C60" s="63"/>
      <c r="D60" s="63"/>
      <c r="E60" s="64"/>
      <c r="F60" s="63"/>
      <c r="G60" s="63"/>
      <c r="H60" s="63"/>
      <c r="I60" s="95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2" customFormat="1" ht="15.75">
      <c r="A61" s="6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s="2" customFormat="1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7" spans="1:14">
      <c r="A67" s="68"/>
      <c r="C67" s="69"/>
      <c r="D67" s="70"/>
      <c r="E67" s="68"/>
      <c r="G67" s="69"/>
      <c r="H67" s="68"/>
      <c r="I67" s="69"/>
    </row>
    <row r="68" spans="1:14">
      <c r="A68" s="68"/>
      <c r="C68" s="68"/>
      <c r="D68" s="70"/>
      <c r="E68" s="68"/>
      <c r="G68" s="68"/>
      <c r="H68" s="68"/>
      <c r="I68" s="69"/>
    </row>
    <row r="69" spans="1:14">
      <c r="A69" s="68"/>
      <c r="C69" s="68"/>
      <c r="D69" s="70"/>
      <c r="E69" s="68"/>
      <c r="G69" s="68"/>
      <c r="H69" s="68"/>
      <c r="I69" s="69"/>
      <c r="K69" s="68"/>
      <c r="L69" s="68"/>
      <c r="M69" s="68"/>
      <c r="N69" s="68"/>
    </row>
    <row r="70" spans="1:14">
      <c r="A70" s="68"/>
      <c r="C70" s="68"/>
      <c r="D70" s="70"/>
      <c r="E70" s="68"/>
      <c r="G70" s="68"/>
      <c r="H70" s="68"/>
      <c r="I70" s="69"/>
      <c r="K70" s="68"/>
      <c r="L70" s="68"/>
      <c r="M70" s="68"/>
      <c r="N70" s="68"/>
    </row>
    <row r="71" spans="1:14">
      <c r="A71" s="68"/>
      <c r="C71" s="68"/>
      <c r="D71" s="70"/>
      <c r="E71" s="68"/>
      <c r="G71" s="68"/>
      <c r="H71" s="68"/>
      <c r="I71" s="69"/>
      <c r="K71" s="68"/>
      <c r="L71" s="68"/>
      <c r="M71" s="68"/>
      <c r="N71" s="68"/>
    </row>
    <row r="72" spans="1:14">
      <c r="A72" s="68"/>
      <c r="C72" s="68"/>
      <c r="D72" s="70"/>
      <c r="E72" s="68"/>
      <c r="G72" s="68"/>
      <c r="H72" s="68"/>
      <c r="I72" s="69"/>
      <c r="K72" s="68"/>
      <c r="L72" s="68"/>
      <c r="M72" s="68"/>
      <c r="N72" s="68"/>
    </row>
    <row r="73" spans="1:14">
      <c r="A73" s="68"/>
      <c r="C73" s="68"/>
      <c r="D73" s="70"/>
      <c r="E73" s="68"/>
      <c r="G73" s="68"/>
      <c r="H73" s="68"/>
      <c r="I73" s="71"/>
      <c r="K73" s="68"/>
      <c r="L73" s="68"/>
      <c r="M73" s="68"/>
      <c r="N73" s="68"/>
    </row>
    <row r="74" spans="1:14">
      <c r="A74" s="68"/>
      <c r="C74" s="68"/>
      <c r="D74" s="70"/>
      <c r="E74" s="68"/>
      <c r="G74" s="68"/>
      <c r="H74" s="68"/>
      <c r="I74" s="71"/>
      <c r="K74" s="68"/>
      <c r="L74" s="68"/>
      <c r="M74" s="68"/>
      <c r="N74" s="68"/>
    </row>
    <row r="75" spans="1:14">
      <c r="A75" s="68"/>
      <c r="C75" s="68"/>
      <c r="D75" s="70"/>
      <c r="E75" s="68"/>
      <c r="G75" s="68"/>
      <c r="H75" s="68"/>
      <c r="I75" s="71"/>
      <c r="K75" s="68"/>
      <c r="L75" s="68"/>
      <c r="M75" s="68"/>
      <c r="N75" s="68"/>
    </row>
    <row r="76" spans="1:14">
      <c r="A76" s="68"/>
      <c r="C76" s="68"/>
      <c r="D76" s="70"/>
      <c r="E76" s="68"/>
      <c r="G76" s="68"/>
      <c r="H76" s="68"/>
      <c r="I76" s="71"/>
      <c r="K76" s="68"/>
      <c r="L76" s="68"/>
      <c r="M76" s="68"/>
      <c r="N76" s="68"/>
    </row>
    <row r="77" spans="1:14">
      <c r="A77" s="68"/>
      <c r="C77" s="68"/>
      <c r="D77" s="70"/>
      <c r="E77" s="68"/>
      <c r="G77" s="68"/>
      <c r="H77" s="68"/>
      <c r="I77" s="71"/>
      <c r="K77" s="68"/>
      <c r="L77" s="68"/>
      <c r="M77" s="68"/>
      <c r="N77" s="68"/>
    </row>
    <row r="78" spans="1:14">
      <c r="A78" s="68"/>
      <c r="C78" s="68"/>
      <c r="D78" s="70"/>
      <c r="E78" s="68"/>
      <c r="G78" s="68"/>
      <c r="H78" s="68"/>
      <c r="I78" s="71"/>
      <c r="K78" s="68"/>
      <c r="L78" s="68"/>
      <c r="M78" s="68"/>
      <c r="N78" s="68"/>
    </row>
    <row r="79" spans="1:14">
      <c r="A79" s="68"/>
      <c r="C79" s="68"/>
      <c r="D79" s="70"/>
      <c r="E79" s="68"/>
      <c r="G79" s="68"/>
      <c r="H79" s="68"/>
      <c r="I79" s="71"/>
      <c r="K79" s="68"/>
      <c r="L79" s="68"/>
      <c r="M79" s="68"/>
      <c r="N79" s="68"/>
    </row>
    <row r="80" spans="1:14">
      <c r="A80" s="68"/>
      <c r="C80" s="68"/>
      <c r="D80" s="70"/>
      <c r="E80" s="68"/>
      <c r="G80" s="68"/>
      <c r="H80" s="68"/>
      <c r="I80" s="71"/>
      <c r="K80" s="68"/>
      <c r="L80" s="68"/>
      <c r="M80" s="68"/>
      <c r="N80" s="68"/>
    </row>
    <row r="81" spans="1:14">
      <c r="A81" s="68"/>
      <c r="C81" s="68"/>
      <c r="D81" s="70"/>
      <c r="E81" s="68"/>
      <c r="G81" s="68"/>
      <c r="H81" s="68"/>
      <c r="I81" s="71"/>
      <c r="K81" s="68"/>
      <c r="L81" s="68"/>
      <c r="M81" s="68"/>
      <c r="N81" s="68"/>
    </row>
    <row r="82" spans="1:14">
      <c r="A82" s="68"/>
      <c r="C82" s="68"/>
      <c r="D82" s="70"/>
      <c r="E82" s="68"/>
      <c r="G82" s="68"/>
      <c r="H82" s="68"/>
      <c r="I82" s="71"/>
      <c r="K82" s="68"/>
      <c r="L82" s="68"/>
      <c r="M82" s="68"/>
      <c r="N82" s="68"/>
    </row>
    <row r="83" spans="1:14">
      <c r="A83" s="68"/>
      <c r="C83" s="68"/>
      <c r="D83" s="70"/>
      <c r="E83" s="68"/>
      <c r="G83" s="68"/>
      <c r="H83" s="68"/>
      <c r="I83" s="71"/>
      <c r="K83" s="68"/>
      <c r="L83" s="68"/>
      <c r="M83" s="68"/>
      <c r="N83" s="68"/>
    </row>
    <row r="84" spans="1:14">
      <c r="A84" s="68"/>
      <c r="C84" s="68"/>
      <c r="D84" s="70"/>
      <c r="E84" s="68"/>
      <c r="G84" s="68"/>
      <c r="H84" s="68"/>
      <c r="I84" s="71"/>
      <c r="K84" s="68"/>
      <c r="L84" s="68"/>
      <c r="M84" s="68"/>
      <c r="N84" s="68"/>
    </row>
    <row r="85" spans="1:14">
      <c r="A85" s="68"/>
      <c r="C85" s="68"/>
      <c r="D85" s="70"/>
      <c r="E85" s="68"/>
      <c r="G85" s="68"/>
      <c r="H85" s="68"/>
      <c r="I85" s="71"/>
      <c r="K85" s="68"/>
      <c r="L85" s="68"/>
      <c r="M85" s="68"/>
      <c r="N85" s="68"/>
    </row>
    <row r="86" spans="1:14">
      <c r="A86" s="68"/>
      <c r="C86" s="68"/>
      <c r="D86" s="70"/>
      <c r="E86" s="68"/>
      <c r="G86" s="68"/>
      <c r="H86" s="68"/>
      <c r="I86" s="71"/>
      <c r="K86" s="68"/>
      <c r="L86" s="68"/>
      <c r="M86" s="68"/>
      <c r="N86" s="68"/>
    </row>
    <row r="87" spans="1:14">
      <c r="A87" s="68"/>
      <c r="C87" s="68"/>
      <c r="D87" s="70"/>
      <c r="E87" s="68"/>
      <c r="G87" s="68"/>
      <c r="H87" s="68"/>
      <c r="I87" s="71"/>
      <c r="K87" s="68"/>
      <c r="L87" s="68"/>
      <c r="M87" s="68"/>
      <c r="N87" s="68"/>
    </row>
    <row r="88" spans="1:14">
      <c r="A88" s="68"/>
      <c r="C88" s="68"/>
      <c r="D88" s="70"/>
      <c r="E88" s="68"/>
      <c r="G88" s="68"/>
      <c r="H88" s="68"/>
      <c r="I88" s="68"/>
      <c r="K88" s="68"/>
      <c r="L88" s="68"/>
      <c r="M88" s="68"/>
      <c r="N88" s="68"/>
    </row>
    <row r="89" spans="1:14">
      <c r="A89" s="68"/>
      <c r="C89" s="68"/>
      <c r="D89" s="70"/>
      <c r="E89" s="68"/>
      <c r="G89" s="68"/>
      <c r="H89" s="68"/>
      <c r="I89" s="68"/>
      <c r="K89" s="68"/>
      <c r="L89" s="68"/>
      <c r="M89" s="68"/>
      <c r="N89" s="68"/>
    </row>
    <row r="90" spans="1:14">
      <c r="A90" s="68"/>
      <c r="C90" s="68"/>
      <c r="D90" s="70"/>
      <c r="E90" s="68"/>
      <c r="G90" s="68"/>
      <c r="H90" s="68"/>
      <c r="I90" s="68"/>
      <c r="K90" s="68"/>
      <c r="L90" s="68"/>
      <c r="M90" s="68"/>
      <c r="N90" s="68"/>
    </row>
    <row r="91" spans="1:14">
      <c r="A91" s="68"/>
      <c r="C91" s="68"/>
      <c r="D91" s="68"/>
      <c r="E91" s="68"/>
      <c r="G91" s="68"/>
      <c r="H91" s="68"/>
      <c r="I91" s="68"/>
      <c r="K91" s="68"/>
      <c r="L91" s="68"/>
      <c r="M91" s="68"/>
      <c r="N91" s="68"/>
    </row>
    <row r="92" spans="1:14">
      <c r="A92" s="68"/>
      <c r="C92" s="68"/>
      <c r="D92" s="68"/>
      <c r="E92" s="68"/>
      <c r="G92" s="68"/>
      <c r="H92" s="68"/>
      <c r="I92" s="68"/>
      <c r="K92" s="68"/>
      <c r="L92" s="68"/>
      <c r="M92" s="68"/>
      <c r="N92" s="68"/>
    </row>
    <row r="93" spans="1:14">
      <c r="A93" s="68"/>
      <c r="C93" s="68"/>
      <c r="D93" s="68"/>
      <c r="E93" s="68"/>
      <c r="G93" s="68"/>
      <c r="H93" s="68"/>
      <c r="I93" s="68"/>
      <c r="K93" s="68"/>
      <c r="L93" s="68"/>
      <c r="M93" s="68"/>
      <c r="N93" s="68"/>
    </row>
    <row r="94" spans="1:14">
      <c r="A94" s="68"/>
      <c r="C94" s="68"/>
      <c r="D94" s="68"/>
      <c r="E94" s="68"/>
      <c r="G94" s="68"/>
      <c r="H94" s="68"/>
      <c r="I94" s="68"/>
      <c r="K94" s="68"/>
      <c r="L94" s="68"/>
      <c r="M94" s="68"/>
      <c r="N94" s="68"/>
    </row>
    <row r="95" spans="1:14">
      <c r="A95" s="68"/>
      <c r="C95" s="68"/>
      <c r="D95" s="68"/>
      <c r="E95" s="68"/>
      <c r="G95" s="68"/>
      <c r="H95" s="68"/>
      <c r="I95" s="68"/>
      <c r="K95" s="68"/>
      <c r="L95" s="68"/>
      <c r="M95" s="68"/>
      <c r="N95" s="68"/>
    </row>
    <row r="96" spans="1:14">
      <c r="A96" s="68"/>
      <c r="C96" s="68"/>
      <c r="D96" s="68"/>
      <c r="E96" s="68"/>
      <c r="G96" s="68"/>
      <c r="H96" s="68"/>
      <c r="I96" s="68"/>
      <c r="K96" s="68"/>
      <c r="L96" s="68"/>
      <c r="M96" s="68"/>
      <c r="N96" s="68"/>
    </row>
    <row r="97" spans="1:14">
      <c r="A97" s="68"/>
      <c r="C97" s="68"/>
      <c r="D97" s="68"/>
      <c r="E97" s="68"/>
      <c r="G97" s="68"/>
      <c r="H97" s="68"/>
      <c r="I97" s="68"/>
      <c r="K97" s="68"/>
      <c r="L97" s="68"/>
      <c r="M97" s="68"/>
      <c r="N97" s="68"/>
    </row>
    <row r="98" spans="1:14">
      <c r="A98" s="68"/>
      <c r="C98" s="68"/>
      <c r="D98" s="68"/>
      <c r="E98" s="68"/>
      <c r="G98" s="68"/>
      <c r="H98" s="68"/>
      <c r="I98" s="68"/>
      <c r="K98" s="68"/>
      <c r="L98" s="68"/>
      <c r="M98" s="68"/>
      <c r="N98" s="68"/>
    </row>
    <row r="99" spans="1:14">
      <c r="A99" s="68"/>
      <c r="C99" s="68"/>
      <c r="D99" s="68"/>
      <c r="E99" s="68"/>
      <c r="G99" s="68"/>
      <c r="H99" s="68"/>
      <c r="I99" s="68"/>
      <c r="K99" s="68"/>
      <c r="L99" s="68"/>
      <c r="M99" s="68"/>
      <c r="N99" s="68"/>
    </row>
    <row r="100" spans="1:14">
      <c r="A100" s="68"/>
      <c r="C100" s="68"/>
      <c r="D100" s="68"/>
      <c r="E100" s="68"/>
      <c r="G100" s="68"/>
      <c r="H100" s="68"/>
      <c r="I100" s="68"/>
      <c r="K100" s="68"/>
      <c r="L100" s="68"/>
      <c r="M100" s="68"/>
      <c r="N100" s="68"/>
    </row>
    <row r="101" spans="1:14">
      <c r="A101" s="68"/>
      <c r="C101" s="68"/>
      <c r="D101" s="68"/>
      <c r="E101" s="68"/>
      <c r="G101" s="68"/>
      <c r="H101" s="68"/>
      <c r="I101" s="68"/>
      <c r="K101" s="68"/>
      <c r="L101" s="68"/>
      <c r="M101" s="68"/>
      <c r="N101" s="68"/>
    </row>
    <row r="102" spans="1:14">
      <c r="A102" s="68"/>
      <c r="C102" s="68"/>
      <c r="D102" s="68"/>
      <c r="E102" s="68"/>
      <c r="G102" s="68"/>
      <c r="H102" s="68"/>
      <c r="I102" s="68"/>
      <c r="K102" s="68"/>
      <c r="L102" s="68"/>
      <c r="M102" s="68"/>
      <c r="N102" s="68"/>
    </row>
    <row r="103" spans="1:14">
      <c r="A103" s="68"/>
      <c r="C103" s="68"/>
      <c r="D103" s="68"/>
      <c r="E103" s="68"/>
      <c r="G103" s="68"/>
      <c r="H103" s="68"/>
      <c r="I103" s="68"/>
      <c r="K103" s="68"/>
      <c r="L103" s="68"/>
      <c r="M103" s="68"/>
      <c r="N103" s="68"/>
    </row>
    <row r="104" spans="1:14">
      <c r="A104" s="68"/>
      <c r="C104" s="68"/>
      <c r="D104" s="68"/>
      <c r="E104" s="68"/>
      <c r="G104" s="68"/>
      <c r="H104" s="68"/>
      <c r="I104" s="68"/>
      <c r="K104" s="68"/>
      <c r="L104" s="68"/>
      <c r="M104" s="68"/>
      <c r="N104" s="68"/>
    </row>
    <row r="105" spans="1:14">
      <c r="A105" s="68"/>
      <c r="C105" s="68"/>
      <c r="D105" s="68"/>
      <c r="E105" s="68"/>
      <c r="G105" s="68"/>
      <c r="H105" s="68"/>
      <c r="I105" s="68"/>
      <c r="K105" s="68"/>
      <c r="L105" s="68"/>
      <c r="M105" s="68"/>
      <c r="N105" s="68"/>
    </row>
    <row r="106" spans="1:14">
      <c r="A106" s="68"/>
      <c r="C106" s="68"/>
      <c r="D106" s="68"/>
      <c r="E106" s="68"/>
      <c r="G106" s="68"/>
      <c r="H106" s="68"/>
      <c r="I106" s="68"/>
      <c r="K106" s="68"/>
      <c r="L106" s="68"/>
      <c r="M106" s="68"/>
      <c r="N106" s="68"/>
    </row>
    <row r="107" spans="1:14">
      <c r="A107" s="68"/>
      <c r="C107" s="68"/>
      <c r="D107" s="68"/>
      <c r="E107" s="68"/>
      <c r="G107" s="68"/>
      <c r="H107" s="68"/>
      <c r="I107" s="68"/>
      <c r="K107" s="68"/>
      <c r="L107" s="68"/>
      <c r="M107" s="68"/>
      <c r="N107" s="68"/>
    </row>
    <row r="108" spans="1:14">
      <c r="A108" s="68"/>
      <c r="C108" s="68"/>
      <c r="D108" s="68"/>
      <c r="E108" s="68"/>
      <c r="G108" s="68"/>
      <c r="H108" s="68"/>
      <c r="I108" s="68"/>
      <c r="K108" s="68"/>
      <c r="L108" s="68"/>
      <c r="M108" s="68"/>
      <c r="N108" s="68"/>
    </row>
    <row r="109" spans="1:14">
      <c r="A109" s="68"/>
      <c r="C109" s="68"/>
      <c r="D109" s="68"/>
      <c r="E109" s="68"/>
      <c r="G109" s="68"/>
      <c r="H109" s="68"/>
      <c r="I109" s="68"/>
      <c r="K109" s="68"/>
      <c r="L109" s="68"/>
      <c r="M109" s="68"/>
      <c r="N109" s="68"/>
    </row>
    <row r="110" spans="1:14">
      <c r="A110" s="68"/>
      <c r="C110" s="68"/>
      <c r="D110" s="68"/>
      <c r="E110" s="68"/>
      <c r="G110" s="68"/>
      <c r="H110" s="68"/>
      <c r="I110" s="68"/>
      <c r="K110" s="68"/>
      <c r="L110" s="68"/>
      <c r="M110" s="68"/>
      <c r="N110" s="68"/>
    </row>
  </sheetData>
  <phoneticPr fontId="25" type="noConversion"/>
  <printOptions gridLinesSet="0"/>
  <pageMargins left="0.51181102362204722" right="0.51181102362204722" top="0.51181102362204722" bottom="0.55118110236220474" header="0.4921259845" footer="0.4921259845"/>
  <pageSetup paperSize="9" scale="4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7"/>
  <sheetViews>
    <sheetView workbookViewId="0"/>
  </sheetViews>
  <sheetFormatPr baseColWidth="10" defaultColWidth="12.5703125" defaultRowHeight="12.75"/>
  <cols>
    <col min="1" max="1" width="25.28515625" customWidth="1"/>
    <col min="2" max="2" width="11.42578125" customWidth="1"/>
    <col min="3" max="3" width="19.85546875" customWidth="1"/>
    <col min="4" max="4" width="8.85546875" customWidth="1"/>
    <col min="5" max="5" width="18.140625" customWidth="1"/>
    <col min="6" max="6" width="7.85546875" customWidth="1"/>
  </cols>
  <sheetData>
    <row r="1" spans="1:6" s="72" customFormat="1">
      <c r="A1" s="83" t="s">
        <v>2</v>
      </c>
      <c r="B1" s="83"/>
      <c r="C1" s="83" t="s">
        <v>58</v>
      </c>
      <c r="D1" s="83"/>
      <c r="E1" s="83" t="s">
        <v>59</v>
      </c>
      <c r="F1" s="83"/>
    </row>
    <row r="2" spans="1:6" s="72" customFormat="1">
      <c r="A2" s="79" t="s">
        <v>60</v>
      </c>
      <c r="B2" s="80">
        <v>6009.64</v>
      </c>
      <c r="C2" s="82"/>
      <c r="D2" s="82"/>
      <c r="E2" s="82"/>
      <c r="F2" s="81"/>
    </row>
    <row r="3" spans="1:6" s="72" customFormat="1">
      <c r="A3" s="76" t="s">
        <v>61</v>
      </c>
      <c r="B3" s="77">
        <v>12840</v>
      </c>
      <c r="C3" s="76"/>
      <c r="D3" s="76"/>
      <c r="E3" s="76"/>
      <c r="F3" s="76"/>
    </row>
    <row r="4" spans="1:6" s="72" customFormat="1">
      <c r="A4" s="79" t="s">
        <v>62</v>
      </c>
      <c r="B4" s="82"/>
      <c r="C4" s="84">
        <v>0.128</v>
      </c>
      <c r="D4" s="82"/>
      <c r="E4" s="84">
        <v>6.8000000000000005E-2</v>
      </c>
      <c r="F4" s="81"/>
    </row>
    <row r="5" spans="1:6" s="72" customFormat="1">
      <c r="A5" s="76" t="s">
        <v>63</v>
      </c>
      <c r="B5" s="76"/>
      <c r="C5" s="76"/>
      <c r="D5" s="76"/>
      <c r="E5" s="78">
        <v>1E-3</v>
      </c>
      <c r="F5" s="76"/>
    </row>
    <row r="6" spans="1:6" s="72" customFormat="1">
      <c r="A6" s="79" t="s">
        <v>64</v>
      </c>
      <c r="B6" s="82"/>
      <c r="C6" s="84">
        <v>1.6E-2</v>
      </c>
      <c r="D6" s="82"/>
      <c r="E6" s="82"/>
      <c r="F6" s="81"/>
    </row>
    <row r="7" spans="1:6" s="72" customFormat="1">
      <c r="A7" s="76" t="s">
        <v>65</v>
      </c>
      <c r="B7" s="76"/>
      <c r="C7" s="78">
        <v>8.2000000000000003E-2</v>
      </c>
      <c r="D7" s="76"/>
      <c r="E7" s="78">
        <v>6.5500000000000003E-2</v>
      </c>
      <c r="F7" s="76"/>
    </row>
    <row r="8" spans="1:6" s="72" customFormat="1">
      <c r="A8" s="79" t="s">
        <v>66</v>
      </c>
      <c r="B8" s="82"/>
      <c r="C8" s="84">
        <v>5.3999999999999999E-2</v>
      </c>
      <c r="D8" s="82"/>
      <c r="E8" s="82"/>
      <c r="F8" s="81"/>
    </row>
    <row r="9" spans="1:6" s="72" customFormat="1">
      <c r="A9" s="76" t="s">
        <v>67</v>
      </c>
      <c r="B9" s="76"/>
      <c r="C9" s="78">
        <v>0.01</v>
      </c>
      <c r="D9" s="76"/>
      <c r="E9" s="76"/>
      <c r="F9" s="76"/>
    </row>
    <row r="10" spans="1:6" s="72" customFormat="1">
      <c r="A10" s="79"/>
      <c r="B10" s="82"/>
      <c r="C10" s="82"/>
      <c r="D10" s="82"/>
      <c r="E10" s="82"/>
      <c r="F10" s="81"/>
    </row>
    <row r="11" spans="1:6" s="72" customFormat="1">
      <c r="A11" s="76" t="s">
        <v>68</v>
      </c>
      <c r="B11" s="76"/>
      <c r="C11" s="78">
        <v>1E-3</v>
      </c>
      <c r="D11" s="76"/>
      <c r="E11" s="76"/>
      <c r="F11" s="76"/>
    </row>
    <row r="12" spans="1:6" s="72" customFormat="1">
      <c r="A12" s="79"/>
      <c r="B12" s="82"/>
      <c r="C12" s="82"/>
      <c r="D12" s="82"/>
      <c r="E12" s="82"/>
      <c r="F12" s="81"/>
    </row>
    <row r="13" spans="1:6" s="72" customFormat="1">
      <c r="A13" s="76"/>
      <c r="B13" s="76"/>
      <c r="C13" s="76"/>
      <c r="D13" s="76"/>
      <c r="E13" s="76"/>
      <c r="F13" s="76"/>
    </row>
    <row r="14" spans="1:6" s="72" customFormat="1">
      <c r="A14" s="79" t="s">
        <v>69</v>
      </c>
      <c r="B14" s="82"/>
      <c r="C14" s="84">
        <v>0.03</v>
      </c>
      <c r="D14" s="82"/>
      <c r="E14" s="84">
        <v>0.02</v>
      </c>
      <c r="F14" s="81"/>
    </row>
    <row r="15" spans="1:6" s="72" customFormat="1">
      <c r="A15" s="76" t="s">
        <v>70</v>
      </c>
      <c r="B15" s="76"/>
      <c r="C15" s="76"/>
      <c r="D15" s="77">
        <v>140.19</v>
      </c>
      <c r="E15" s="76"/>
      <c r="F15" s="77">
        <v>70.099999999999994</v>
      </c>
    </row>
    <row r="16" spans="1:6" s="72" customFormat="1">
      <c r="A16" s="79" t="s">
        <v>71</v>
      </c>
      <c r="B16" s="82"/>
      <c r="C16" s="84">
        <v>1.4999999999999999E-2</v>
      </c>
      <c r="D16" s="82"/>
      <c r="E16" s="82"/>
      <c r="F16" s="81"/>
    </row>
    <row r="17" spans="1:6" s="72" customFormat="1">
      <c r="A17" s="76"/>
      <c r="B17" s="76"/>
      <c r="C17" s="76"/>
      <c r="D17" s="76"/>
      <c r="E17" s="76"/>
      <c r="F17" s="76"/>
    </row>
    <row r="18" spans="1:6" s="72" customFormat="1">
      <c r="A18" s="79" t="s">
        <v>72</v>
      </c>
      <c r="B18" s="82"/>
      <c r="C18" s="84">
        <v>3.6000000000000002E-4</v>
      </c>
      <c r="D18" s="82"/>
      <c r="E18" s="84">
        <v>2.4000000000000001E-4</v>
      </c>
      <c r="F18" s="81"/>
    </row>
    <row r="19" spans="1:6" s="72" customFormat="1">
      <c r="A19" s="76" t="s">
        <v>73</v>
      </c>
      <c r="B19" s="76"/>
      <c r="C19" s="76"/>
      <c r="D19" s="77">
        <v>4.4950000000000001</v>
      </c>
      <c r="E19" s="76"/>
      <c r="F19" s="77">
        <v>2.9969999999999999</v>
      </c>
    </row>
    <row r="20" spans="1:6" s="72" customFormat="1">
      <c r="A20" s="79"/>
      <c r="B20" s="82"/>
      <c r="C20" s="82"/>
      <c r="D20" s="82"/>
      <c r="E20" s="82"/>
      <c r="F20" s="81"/>
    </row>
    <row r="21" spans="1:6" s="72" customFormat="1">
      <c r="A21" s="76"/>
      <c r="B21" s="76"/>
      <c r="C21" s="76"/>
      <c r="D21" s="76"/>
      <c r="E21" s="76"/>
      <c r="F21" s="76"/>
    </row>
    <row r="22" spans="1:6" s="72" customFormat="1">
      <c r="A22" s="79" t="s">
        <v>74</v>
      </c>
      <c r="B22" s="82"/>
      <c r="C22" s="84">
        <v>4.7100000000000003E-2</v>
      </c>
      <c r="D22" s="82"/>
      <c r="E22" s="84">
        <v>2.7900000000000001E-2</v>
      </c>
      <c r="F22" s="81"/>
    </row>
    <row r="23" spans="1:6" s="72" customFormat="1">
      <c r="A23" s="76" t="s">
        <v>75</v>
      </c>
      <c r="B23" s="76"/>
      <c r="C23" s="78">
        <v>4.8300000000000003E-2</v>
      </c>
      <c r="D23" s="76"/>
      <c r="E23" s="78">
        <v>3.3700000000000001E-2</v>
      </c>
      <c r="F23" s="76"/>
    </row>
    <row r="24" spans="1:6" s="72" customFormat="1">
      <c r="A24" s="79" t="s">
        <v>76</v>
      </c>
      <c r="B24" s="82"/>
      <c r="C24" s="84"/>
      <c r="D24" s="82"/>
      <c r="E24" s="84"/>
      <c r="F24" s="81"/>
    </row>
    <row r="25" spans="1:6" s="72" customFormat="1">
      <c r="A25" s="76" t="s">
        <v>77</v>
      </c>
      <c r="B25" s="76"/>
      <c r="C25" s="78">
        <v>3.5000000000000001E-3</v>
      </c>
      <c r="D25" s="76"/>
      <c r="E25" s="76"/>
      <c r="F25" s="76"/>
    </row>
    <row r="26" spans="1:6" s="72" customFormat="1">
      <c r="A26" s="79"/>
      <c r="B26" s="82"/>
      <c r="C26" s="82"/>
      <c r="D26" s="82"/>
      <c r="E26" s="82"/>
      <c r="F26" s="81"/>
    </row>
    <row r="27" spans="1:6" s="72" customFormat="1">
      <c r="A27" s="76" t="s">
        <v>78</v>
      </c>
      <c r="B27" s="76"/>
      <c r="C27" s="76"/>
      <c r="D27" s="77">
        <v>26.08</v>
      </c>
      <c r="E27" s="76"/>
      <c r="F27" s="76"/>
    </row>
    <row r="28" spans="1:6" s="72" customFormat="1">
      <c r="A28" s="79"/>
      <c r="B28" s="82"/>
      <c r="C28" s="82"/>
      <c r="D28" s="82"/>
      <c r="E28" s="82"/>
      <c r="F28" s="81"/>
    </row>
    <row r="29" spans="1:6" s="72" customFormat="1">
      <c r="A29" s="76" t="s">
        <v>79</v>
      </c>
      <c r="B29" s="76"/>
      <c r="C29" s="78">
        <v>1.5E-3</v>
      </c>
      <c r="D29" s="76"/>
      <c r="E29" s="76"/>
      <c r="F29" s="76"/>
    </row>
    <row r="30" spans="1:6" s="72" customFormat="1">
      <c r="A30" s="79"/>
      <c r="B30" s="82"/>
      <c r="C30" s="82"/>
      <c r="D30" s="82"/>
      <c r="E30" s="82"/>
      <c r="F30" s="81"/>
    </row>
    <row r="31" spans="1:6" s="72" customFormat="1">
      <c r="A31" s="76" t="s">
        <v>80</v>
      </c>
      <c r="B31" s="76"/>
      <c r="C31" s="78">
        <v>5.045E-3</v>
      </c>
      <c r="D31" s="76"/>
      <c r="E31" s="76"/>
      <c r="F31" s="76"/>
    </row>
    <row r="32" spans="1:6" s="72" customFormat="1">
      <c r="A32" s="79"/>
      <c r="B32" s="82"/>
      <c r="C32" s="82"/>
      <c r="D32" s="82"/>
      <c r="E32" s="82"/>
      <c r="F32" s="81"/>
    </row>
    <row r="33" spans="1:8" s="72" customFormat="1">
      <c r="A33" s="76" t="s">
        <v>81</v>
      </c>
      <c r="B33" s="76"/>
      <c r="C33" s="76"/>
      <c r="D33" s="76"/>
      <c r="E33" s="78">
        <v>2.4E-2</v>
      </c>
      <c r="F33" s="76"/>
    </row>
    <row r="34" spans="1:8" s="72" customFormat="1">
      <c r="A34" s="79"/>
      <c r="B34" s="82"/>
      <c r="C34" s="82"/>
      <c r="D34" s="82"/>
      <c r="E34" s="82"/>
      <c r="F34" s="81"/>
    </row>
    <row r="35" spans="1:8" s="72" customFormat="1">
      <c r="A35" s="76"/>
      <c r="B35" s="76"/>
      <c r="C35" s="76"/>
      <c r="D35" s="76"/>
      <c r="E35" s="76"/>
      <c r="F35" s="76">
        <v>-42</v>
      </c>
    </row>
    <row r="36" spans="1:8" s="72" customFormat="1">
      <c r="A36"/>
      <c r="B36"/>
      <c r="C36"/>
      <c r="D36"/>
      <c r="E36"/>
      <c r="F36"/>
      <c r="G36"/>
    </row>
    <row r="37" spans="1:8" s="72" customFormat="1">
      <c r="A37"/>
      <c r="B37"/>
      <c r="C37"/>
      <c r="D37"/>
      <c r="E37"/>
      <c r="F37"/>
      <c r="G37"/>
    </row>
    <row r="38" spans="1:8" s="72" customFormat="1">
      <c r="A38"/>
      <c r="B38"/>
      <c r="C38"/>
      <c r="D38"/>
      <c r="E38"/>
      <c r="F38"/>
      <c r="G38"/>
    </row>
    <row r="39" spans="1:8" s="72" customFormat="1">
      <c r="A39"/>
      <c r="B39"/>
      <c r="C39"/>
      <c r="D39"/>
      <c r="E39"/>
      <c r="F39"/>
      <c r="G39"/>
    </row>
    <row r="40" spans="1:8" s="72" customFormat="1">
      <c r="A40"/>
      <c r="B40"/>
      <c r="C40"/>
      <c r="D40"/>
      <c r="E40"/>
      <c r="F40"/>
      <c r="G40"/>
    </row>
    <row r="41" spans="1:8">
      <c r="F41" s="73"/>
      <c r="H41" s="73"/>
    </row>
    <row r="42" spans="1:8">
      <c r="F42" s="76">
        <f>SUM(B2:F40)</f>
        <v>19052.184144999992</v>
      </c>
      <c r="H42" s="73"/>
    </row>
    <row r="43" spans="1:8">
      <c r="F43" s="73"/>
      <c r="H43" s="73"/>
    </row>
    <row r="44" spans="1:8">
      <c r="F44" s="73"/>
      <c r="H44" s="73"/>
    </row>
    <row r="47" spans="1:8">
      <c r="F47" s="73"/>
      <c r="H47" s="73"/>
    </row>
    <row r="48" spans="1:8">
      <c r="F48" s="73"/>
      <c r="H48" s="73"/>
    </row>
    <row r="49" spans="6:8">
      <c r="F49" s="73"/>
      <c r="H49" s="73"/>
    </row>
    <row r="50" spans="6:8">
      <c r="F50" s="73"/>
      <c r="H50" s="73"/>
    </row>
    <row r="51" spans="6:8">
      <c r="F51" s="73"/>
      <c r="H51" s="73"/>
    </row>
    <row r="54" spans="6:8">
      <c r="F54" s="73"/>
      <c r="H54" s="73"/>
    </row>
    <row r="55" spans="6:8">
      <c r="F55" s="73"/>
      <c r="H55" s="73"/>
    </row>
    <row r="56" spans="6:8">
      <c r="F56" s="73"/>
      <c r="H56" s="73"/>
    </row>
    <row r="57" spans="6:8">
      <c r="F57" s="73"/>
      <c r="H57" s="73"/>
    </row>
    <row r="58" spans="6:8">
      <c r="F58" s="73"/>
      <c r="H58" s="73"/>
    </row>
    <row r="59" spans="6:8">
      <c r="F59" s="73"/>
      <c r="H59" s="73"/>
    </row>
    <row r="60" spans="6:8">
      <c r="F60" s="73"/>
      <c r="H60" s="73"/>
    </row>
    <row r="61" spans="6:8">
      <c r="F61" s="73"/>
      <c r="H61" s="73"/>
    </row>
    <row r="62" spans="6:8">
      <c r="F62" s="73"/>
      <c r="H62" s="73"/>
    </row>
    <row r="63" spans="6:8">
      <c r="F63" s="73"/>
      <c r="H63" s="73"/>
    </row>
    <row r="64" spans="6:8">
      <c r="F64" s="73"/>
      <c r="H64" s="73"/>
    </row>
    <row r="65" spans="1:8">
      <c r="F65" s="73"/>
      <c r="H65" s="73"/>
    </row>
    <row r="66" spans="1:8">
      <c r="F66" s="73"/>
      <c r="H66" s="73"/>
    </row>
    <row r="68" spans="1:8">
      <c r="F68" s="73"/>
      <c r="H68" s="73"/>
    </row>
    <row r="69" spans="1:8">
      <c r="F69" s="73"/>
      <c r="H69" s="73"/>
    </row>
    <row r="70" spans="1:8">
      <c r="F70" s="73"/>
      <c r="H70" s="73"/>
    </row>
    <row r="71" spans="1:8">
      <c r="A71" s="74" t="s">
        <v>82</v>
      </c>
      <c r="F71" s="73"/>
      <c r="H71" s="73"/>
    </row>
    <row r="72" spans="1:8">
      <c r="A72" s="74" t="s">
        <v>83</v>
      </c>
      <c r="F72" s="73"/>
      <c r="H72" s="73"/>
    </row>
    <row r="73" spans="1:8">
      <c r="A73" s="74" t="s">
        <v>84</v>
      </c>
      <c r="F73" s="73"/>
      <c r="H73" s="73"/>
    </row>
    <row r="74" spans="1:8">
      <c r="F74" s="73"/>
      <c r="H74" s="73"/>
    </row>
    <row r="75" spans="1:8">
      <c r="F75" s="73"/>
      <c r="H75" s="73"/>
    </row>
    <row r="76" spans="1:8">
      <c r="F76" s="73"/>
      <c r="H76" s="73"/>
    </row>
    <row r="77" spans="1:8">
      <c r="F77" s="73"/>
      <c r="H77" s="73"/>
    </row>
    <row r="78" spans="1:8">
      <c r="F78" s="73"/>
      <c r="H78" s="73"/>
    </row>
    <row r="79" spans="1:8">
      <c r="F79" s="73"/>
      <c r="H79" s="73"/>
    </row>
    <row r="80" spans="1:8">
      <c r="F80" s="73"/>
      <c r="H80" s="73"/>
    </row>
    <row r="81" spans="1:8" s="72" customFormat="1">
      <c r="F81" s="75"/>
      <c r="H81" s="75"/>
    </row>
    <row r="82" spans="1:8">
      <c r="F82" s="73"/>
      <c r="H82" s="73"/>
    </row>
    <row r="83" spans="1:8">
      <c r="F83" s="73"/>
      <c r="H83" s="73"/>
    </row>
    <row r="84" spans="1:8" s="72" customFormat="1">
      <c r="F84" s="75"/>
      <c r="H84" s="75"/>
    </row>
    <row r="85" spans="1:8">
      <c r="F85" s="73"/>
      <c r="H85" s="73"/>
    </row>
    <row r="86" spans="1:8">
      <c r="F86" s="73"/>
      <c r="H86" s="73"/>
    </row>
    <row r="87" spans="1:8">
      <c r="F87" s="73"/>
      <c r="H87" s="73"/>
    </row>
    <row r="88" spans="1:8">
      <c r="A88" s="73"/>
      <c r="F88" s="73"/>
      <c r="H88" s="73"/>
    </row>
    <row r="89" spans="1:8">
      <c r="A89" s="73"/>
      <c r="F89" s="73"/>
      <c r="H89" s="73"/>
    </row>
    <row r="90" spans="1:8">
      <c r="A90" s="73"/>
      <c r="F90" s="73"/>
      <c r="H90" s="73"/>
    </row>
    <row r="91" spans="1:8">
      <c r="A91" s="73"/>
      <c r="F91" s="73"/>
      <c r="H91" s="73"/>
    </row>
    <row r="92" spans="1:8">
      <c r="A92" s="73"/>
      <c r="F92" s="73"/>
      <c r="H92" s="73"/>
    </row>
    <row r="93" spans="1:8">
      <c r="A93" s="73"/>
      <c r="F93" s="73"/>
      <c r="H93" s="73"/>
    </row>
    <row r="94" spans="1:8">
      <c r="A94" s="73"/>
      <c r="F94" s="73"/>
      <c r="H94" s="73"/>
    </row>
    <row r="95" spans="1:8">
      <c r="A95" s="73"/>
      <c r="F95" s="73"/>
      <c r="H95" s="73"/>
    </row>
    <row r="96" spans="1:8">
      <c r="A96" s="73"/>
      <c r="F96" s="73"/>
      <c r="H96" s="73"/>
    </row>
    <row r="97" spans="1:8">
      <c r="A97" s="73"/>
      <c r="F97" s="73"/>
      <c r="H97" s="73"/>
    </row>
    <row r="98" spans="1:8">
      <c r="A98" s="73"/>
      <c r="F98" s="73"/>
      <c r="H98" s="73"/>
    </row>
    <row r="99" spans="1:8">
      <c r="A99" s="73"/>
      <c r="F99" s="73"/>
      <c r="H99" s="73"/>
    </row>
    <row r="100" spans="1:8">
      <c r="A100" s="73"/>
      <c r="F100" s="73"/>
      <c r="H100" s="73"/>
    </row>
    <row r="101" spans="1:8">
      <c r="A101" s="73"/>
      <c r="F101" s="73"/>
      <c r="H101" s="73"/>
    </row>
    <row r="102" spans="1:8">
      <c r="A102" s="73"/>
      <c r="F102" s="73"/>
      <c r="H102" s="73"/>
    </row>
    <row r="103" spans="1:8">
      <c r="A103" s="73"/>
      <c r="F103" s="73"/>
      <c r="H103" s="73"/>
    </row>
    <row r="104" spans="1:8">
      <c r="A104" s="73"/>
      <c r="F104" s="73"/>
      <c r="H104" s="73"/>
    </row>
    <row r="105" spans="1:8">
      <c r="A105" s="73"/>
      <c r="F105" s="73"/>
      <c r="H105" s="73"/>
    </row>
    <row r="106" spans="1:8">
      <c r="A106" s="73"/>
      <c r="F106" s="73"/>
      <c r="H106" s="73"/>
    </row>
    <row r="107" spans="1:8">
      <c r="A107" s="73"/>
      <c r="F107" s="73"/>
      <c r="H107" s="73"/>
    </row>
    <row r="108" spans="1:8">
      <c r="A108" s="73"/>
      <c r="F108" s="73"/>
      <c r="H108" s="73"/>
    </row>
    <row r="109" spans="1:8">
      <c r="A109" s="73"/>
      <c r="F109" s="73"/>
      <c r="H109" s="73"/>
    </row>
    <row r="110" spans="1:8">
      <c r="A110" s="73"/>
      <c r="F110" s="73"/>
      <c r="H110" s="73"/>
    </row>
    <row r="111" spans="1:8">
      <c r="A111" s="73"/>
      <c r="F111" s="73"/>
      <c r="H111" s="73"/>
    </row>
    <row r="112" spans="1:8">
      <c r="A112" s="73"/>
      <c r="F112" s="73"/>
      <c r="H112" s="73"/>
    </row>
    <row r="113" spans="1:8">
      <c r="A113" s="73"/>
      <c r="F113" s="73"/>
      <c r="H113" s="73"/>
    </row>
    <row r="114" spans="1:8">
      <c r="A114" s="73"/>
      <c r="F114" s="73"/>
      <c r="H114" s="73"/>
    </row>
    <row r="115" spans="1:8">
      <c r="A115" s="73"/>
      <c r="F115" s="73"/>
      <c r="H115" s="73"/>
    </row>
    <row r="116" spans="1:8">
      <c r="A116" s="73"/>
      <c r="F116" s="73"/>
      <c r="H116" s="73"/>
    </row>
    <row r="117" spans="1:8">
      <c r="A117" s="73"/>
      <c r="F117" s="73"/>
      <c r="H117" s="73"/>
    </row>
    <row r="118" spans="1:8">
      <c r="A118" s="73"/>
      <c r="F118" s="73"/>
      <c r="H118" s="73"/>
    </row>
    <row r="119" spans="1:8">
      <c r="A119" s="73"/>
      <c r="F119" s="73"/>
      <c r="H119" s="73"/>
    </row>
    <row r="120" spans="1:8">
      <c r="A120" s="73"/>
      <c r="F120" s="73"/>
      <c r="H120" s="73"/>
    </row>
    <row r="121" spans="1:8">
      <c r="A121" s="73"/>
      <c r="F121" s="73"/>
      <c r="H121" s="73"/>
    </row>
    <row r="122" spans="1:8">
      <c r="A122" s="73"/>
      <c r="F122" s="73"/>
      <c r="H122" s="73"/>
    </row>
    <row r="123" spans="1:8">
      <c r="A123" s="73"/>
      <c r="F123" s="73"/>
      <c r="H123" s="73"/>
    </row>
    <row r="124" spans="1:8">
      <c r="A124" s="73"/>
      <c r="F124" s="73"/>
      <c r="H124" s="73"/>
    </row>
    <row r="125" spans="1:8">
      <c r="A125" s="73"/>
      <c r="F125" s="73"/>
      <c r="H125" s="73"/>
    </row>
    <row r="126" spans="1:8">
      <c r="A126" s="73"/>
      <c r="F126" s="73"/>
      <c r="H126" s="73"/>
    </row>
    <row r="127" spans="1:8">
      <c r="A127" s="73"/>
      <c r="F127" s="73"/>
      <c r="H127" s="73"/>
    </row>
    <row r="128" spans="1:8">
      <c r="A128" s="73"/>
      <c r="F128" s="73"/>
      <c r="H128" s="73"/>
    </row>
    <row r="129" spans="1:8">
      <c r="A129" s="73"/>
      <c r="F129" s="73"/>
      <c r="H129" s="73"/>
    </row>
    <row r="130" spans="1:8">
      <c r="A130" s="73"/>
      <c r="F130" s="73"/>
      <c r="H130" s="73"/>
    </row>
    <row r="131" spans="1:8">
      <c r="A131" s="73"/>
      <c r="F131" s="73"/>
      <c r="H131" s="73"/>
    </row>
    <row r="132" spans="1:8">
      <c r="A132" s="73"/>
      <c r="F132" s="73"/>
      <c r="H132" s="73"/>
    </row>
    <row r="133" spans="1:8">
      <c r="A133" s="73"/>
      <c r="F133" s="73"/>
      <c r="H133" s="73"/>
    </row>
    <row r="134" spans="1:8">
      <c r="A134" s="73"/>
      <c r="F134" s="73"/>
      <c r="H134" s="73"/>
    </row>
    <row r="135" spans="1:8">
      <c r="A135" s="73"/>
      <c r="F135" s="73"/>
      <c r="H135" s="73"/>
    </row>
    <row r="136" spans="1:8">
      <c r="A136" s="73"/>
      <c r="F136" s="73"/>
      <c r="H136" s="73"/>
    </row>
    <row r="137" spans="1:8">
      <c r="A137" s="73"/>
      <c r="F137" s="73"/>
      <c r="H137" s="73"/>
    </row>
  </sheetData>
  <phoneticPr fontId="25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Probléme</vt:lpstr>
      <vt:lpstr>Paie Décembre</vt:lpstr>
      <vt:lpstr>Taux</vt:lpstr>
      <vt:lpstr>'Paie Décembre'!DECEMBRE</vt:lpstr>
      <vt:lpstr>'Paie Décembre'!FAPE</vt:lpstr>
      <vt:lpstr>'Paie Décembre'!FAPS</vt:lpstr>
      <vt:lpstr>'Paie Décembre'!FÉVRIER</vt:lpstr>
      <vt:lpstr>'Paie Décembre'!GMPE</vt:lpstr>
      <vt:lpstr>'Paie Décembre'!GMPS</vt:lpstr>
      <vt:lpstr>'Paie Décembre'!JANVIER</vt:lpstr>
      <vt:lpstr>'Paie Décembre'!MARS</vt:lpstr>
      <vt:lpstr>'Paie Décembre'!NOVEMBRE</vt:lpstr>
      <vt:lpstr>'Paie Décembre'!OCTOBRE</vt:lpstr>
      <vt:lpstr>'Paie Décembre'!Zone_d_impression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VALCIB.XLS</dc:title>
  <dc:subject>Recherche de valeur cible</dc:subject>
  <dc:creator>IOS</dc:creator>
  <dc:description>Valeur cible
 Modélisation
 Recherche de valeur
 Enregistrement de scénario</dc:description>
  <cp:lastModifiedBy>joel Green</cp:lastModifiedBy>
  <dcterms:created xsi:type="dcterms:W3CDTF">1998-05-26T12:12:16Z</dcterms:created>
  <dcterms:modified xsi:type="dcterms:W3CDTF">2021-04-13T08:05:39Z</dcterms:modified>
</cp:coreProperties>
</file>